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1" sheetId="6" r:id="rId1"/>
    <sheet name="附件2" sheetId="7" r:id="rId2"/>
  </sheets>
  <externalReferences>
    <externalReference r:id="rId3"/>
    <externalReference r:id="rId4"/>
    <externalReference r:id="rId5"/>
    <externalReference r:id="rId6"/>
  </externalReferences>
  <definedNames>
    <definedName name="_xlnm._FilterDatabase" localSheetId="0" hidden="1">附件1!$A$5:$K$68</definedName>
    <definedName name="_xlnm.Print_Area">#N/A</definedName>
    <definedName name="_xlnm.Print_Titles" localSheetId="0">附件1!$4:$5</definedName>
    <definedName name="_xlnm.Print_Titles">#N/A</definedName>
    <definedName name="结果">[1]结果!$A$1:$AG$1</definedName>
  </definedNames>
  <calcPr calcId="144525" iterate="true" iterateCount="100" iterateDelta="0.001"/>
</workbook>
</file>

<file path=xl/sharedStrings.xml><?xml version="1.0" encoding="utf-8"?>
<sst xmlns="http://schemas.openxmlformats.org/spreadsheetml/2006/main" count="116" uniqueCount="113">
  <si>
    <t>附件1</t>
  </si>
  <si>
    <t>提前下达2024年农村义务教育阶段学校教师特设岗位计划中央直达资金分配表</t>
  </si>
  <si>
    <r>
      <rPr>
        <sz val="11"/>
        <rFont val="宋体"/>
        <charset val="134"/>
      </rPr>
      <t>单位：万元</t>
    </r>
  </si>
  <si>
    <t>市州</t>
  </si>
  <si>
    <t>县市区</t>
  </si>
  <si>
    <r>
      <rPr>
        <sz val="11"/>
        <rFont val="Times New Roman"/>
        <charset val="134"/>
      </rPr>
      <t>2022-2023</t>
    </r>
    <r>
      <rPr>
        <sz val="11"/>
        <rFont val="宋体"/>
        <charset val="134"/>
      </rPr>
      <t>级特岗教师在岗人数</t>
    </r>
  </si>
  <si>
    <r>
      <rPr>
        <sz val="11"/>
        <rFont val="宋体"/>
        <charset val="134"/>
      </rPr>
      <t>安排</t>
    </r>
    <r>
      <rPr>
        <sz val="11"/>
        <rFont val="Times New Roman"/>
        <charset val="134"/>
      </rPr>
      <t>2022-2023</t>
    </r>
    <r>
      <rPr>
        <sz val="11"/>
        <rFont val="宋体"/>
        <charset val="134"/>
      </rPr>
      <t>级特岗教师工资补助</t>
    </r>
  </si>
  <si>
    <t>结算湘财预〔2022〕288号和湘财预〔2023〕99号 安排资金</t>
  </si>
  <si>
    <r>
      <rPr>
        <sz val="11"/>
        <rFont val="宋体"/>
        <charset val="134"/>
      </rPr>
      <t>本次提前下达</t>
    </r>
    <r>
      <rPr>
        <sz val="11"/>
        <rFont val="Times New Roman"/>
        <charset val="134"/>
      </rPr>
      <t>2022-2023</t>
    </r>
    <r>
      <rPr>
        <sz val="11"/>
        <rFont val="宋体"/>
        <charset val="134"/>
      </rPr>
      <t>级特岗教师工资补助</t>
    </r>
  </si>
  <si>
    <r>
      <rPr>
        <sz val="11"/>
        <rFont val="宋体"/>
        <charset val="134"/>
      </rPr>
      <t>按</t>
    </r>
    <r>
      <rPr>
        <sz val="11"/>
        <rFont val="Times New Roman"/>
        <charset val="134"/>
      </rPr>
      <t>2023</t>
    </r>
    <r>
      <rPr>
        <sz val="11"/>
        <rFont val="宋体"/>
        <charset val="134"/>
      </rPr>
      <t>级人数预安排</t>
    </r>
    <r>
      <rPr>
        <sz val="11"/>
        <rFont val="Times New Roman"/>
        <charset val="134"/>
      </rPr>
      <t>2024</t>
    </r>
    <r>
      <rPr>
        <sz val="11"/>
        <rFont val="宋体"/>
        <charset val="134"/>
      </rPr>
      <t>年招聘的特岗教师工资补助</t>
    </r>
  </si>
  <si>
    <r>
      <rPr>
        <sz val="11"/>
        <rFont val="宋体"/>
        <charset val="134"/>
      </rPr>
      <t>本次合计下达金额</t>
    </r>
  </si>
  <si>
    <t>2022年招聘在岗人数</t>
  </si>
  <si>
    <r>
      <rPr>
        <sz val="11"/>
        <rFont val="Times New Roman"/>
        <charset val="134"/>
      </rPr>
      <t>2023</t>
    </r>
    <r>
      <rPr>
        <sz val="11"/>
        <rFont val="宋体"/>
        <charset val="134"/>
      </rPr>
      <t>年招聘在岗人数</t>
    </r>
  </si>
  <si>
    <r>
      <rPr>
        <sz val="11"/>
        <rFont val="Times New Roman"/>
        <charset val="134"/>
      </rPr>
      <t>2022</t>
    </r>
    <r>
      <rPr>
        <sz val="11"/>
        <rFont val="宋体"/>
        <charset val="134"/>
      </rPr>
      <t>年招聘特岗教师</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-2025</t>
    </r>
    <r>
      <rPr>
        <sz val="11"/>
        <rFont val="宋体"/>
        <charset val="134"/>
      </rPr>
      <t>年</t>
    </r>
    <r>
      <rPr>
        <sz val="11"/>
        <rFont val="Times New Roman"/>
        <charset val="134"/>
      </rPr>
      <t>8</t>
    </r>
    <r>
      <rPr>
        <sz val="11"/>
        <rFont val="宋体"/>
        <charset val="134"/>
      </rPr>
      <t>月工资补助（</t>
    </r>
    <r>
      <rPr>
        <sz val="11"/>
        <rFont val="Times New Roman"/>
        <charset val="134"/>
      </rPr>
      <t>12</t>
    </r>
    <r>
      <rPr>
        <sz val="11"/>
        <rFont val="宋体"/>
        <charset val="134"/>
      </rPr>
      <t>月）</t>
    </r>
  </si>
  <si>
    <r>
      <rPr>
        <sz val="11"/>
        <rFont val="Times New Roman"/>
        <charset val="134"/>
      </rPr>
      <t>2023</t>
    </r>
    <r>
      <rPr>
        <sz val="11"/>
        <rFont val="宋体"/>
        <charset val="134"/>
      </rPr>
      <t>年招聘特岗教师</t>
    </r>
    <r>
      <rPr>
        <sz val="11"/>
        <rFont val="Times New Roman"/>
        <charset val="134"/>
      </rPr>
      <t>2023</t>
    </r>
    <r>
      <rPr>
        <sz val="11"/>
        <rFont val="宋体"/>
        <charset val="134"/>
      </rPr>
      <t>年</t>
    </r>
    <r>
      <rPr>
        <sz val="11"/>
        <rFont val="Times New Roman"/>
        <charset val="134"/>
      </rPr>
      <t>9</t>
    </r>
    <r>
      <rPr>
        <sz val="11"/>
        <rFont val="宋体"/>
        <charset val="134"/>
      </rPr>
      <t>月</t>
    </r>
    <r>
      <rPr>
        <sz val="11"/>
        <rFont val="Times New Roman"/>
        <charset val="134"/>
      </rPr>
      <t>-2026</t>
    </r>
    <r>
      <rPr>
        <sz val="11"/>
        <rFont val="宋体"/>
        <charset val="134"/>
      </rPr>
      <t>年</t>
    </r>
    <r>
      <rPr>
        <sz val="11"/>
        <rFont val="Times New Roman"/>
        <charset val="134"/>
      </rPr>
      <t>8</t>
    </r>
    <r>
      <rPr>
        <sz val="11"/>
        <rFont val="宋体"/>
        <charset val="134"/>
      </rPr>
      <t>月工资补助（</t>
    </r>
    <r>
      <rPr>
        <sz val="11"/>
        <rFont val="Times New Roman"/>
        <charset val="134"/>
      </rPr>
      <t>36</t>
    </r>
    <r>
      <rPr>
        <sz val="11"/>
        <rFont val="宋体"/>
        <charset val="134"/>
      </rPr>
      <t>月）</t>
    </r>
  </si>
  <si>
    <t>小计</t>
  </si>
  <si>
    <r>
      <rPr>
        <sz val="11"/>
        <rFont val="宋体"/>
        <charset val="134"/>
      </rPr>
      <t>湘财预〔2022〕288号已预安排</t>
    </r>
    <r>
      <rPr>
        <sz val="11"/>
        <rFont val="Times New Roman"/>
        <charset val="134"/>
      </rPr>
      <t>2023</t>
    </r>
    <r>
      <rPr>
        <sz val="11"/>
        <rFont val="宋体"/>
        <charset val="134"/>
      </rPr>
      <t>级特岗教师工资补助</t>
    </r>
  </si>
  <si>
    <r>
      <rPr>
        <sz val="11"/>
        <rFont val="宋体"/>
        <charset val="134"/>
      </rPr>
      <t>湘财预〔2023〕99号 已预安排</t>
    </r>
    <r>
      <rPr>
        <sz val="11"/>
        <rFont val="Times New Roman"/>
        <charset val="134"/>
      </rPr>
      <t>2023</t>
    </r>
    <r>
      <rPr>
        <sz val="11"/>
        <rFont val="宋体"/>
        <charset val="134"/>
      </rPr>
      <t>级特岗教师工资补助</t>
    </r>
  </si>
  <si>
    <t>公式</t>
  </si>
  <si>
    <t>5=3+4</t>
  </si>
  <si>
    <t>8=6+7</t>
  </si>
  <si>
    <t>9=5-8</t>
  </si>
  <si>
    <t>11=9+10</t>
  </si>
  <si>
    <t>合  计</t>
  </si>
  <si>
    <t>株洲市</t>
  </si>
  <si>
    <t>株洲市小计</t>
  </si>
  <si>
    <t>炎陵县</t>
  </si>
  <si>
    <t>湘潭市</t>
  </si>
  <si>
    <t>湘潭市小计</t>
  </si>
  <si>
    <t>韶山市</t>
  </si>
  <si>
    <t>衡阳市</t>
  </si>
  <si>
    <t>衡阳市小计</t>
  </si>
  <si>
    <t>衡山县</t>
  </si>
  <si>
    <t>耒阳市</t>
  </si>
  <si>
    <t>祁东县</t>
  </si>
  <si>
    <t>邵阳市</t>
  </si>
  <si>
    <t>邵阳市小计</t>
  </si>
  <si>
    <t>城步县</t>
  </si>
  <si>
    <t>洞口县</t>
  </si>
  <si>
    <t>隆回县</t>
  </si>
  <si>
    <t>邵阳县</t>
  </si>
  <si>
    <t>绥宁县</t>
  </si>
  <si>
    <t>武冈市</t>
  </si>
  <si>
    <t>新邵县</t>
  </si>
  <si>
    <t>岳阳市</t>
  </si>
  <si>
    <t>岳阳市小计</t>
  </si>
  <si>
    <t>平江县</t>
  </si>
  <si>
    <t>常德市</t>
  </si>
  <si>
    <t>常德市小计</t>
  </si>
  <si>
    <t>津市市</t>
  </si>
  <si>
    <t>澧县</t>
  </si>
  <si>
    <t>石门县</t>
  </si>
  <si>
    <t>张家界市</t>
  </si>
  <si>
    <t>张家界小计</t>
  </si>
  <si>
    <t>永定区</t>
  </si>
  <si>
    <t>武陵源区</t>
  </si>
  <si>
    <t>桑植县</t>
  </si>
  <si>
    <t>益阳市</t>
  </si>
  <si>
    <t>益阳市小计</t>
  </si>
  <si>
    <t>安化县</t>
  </si>
  <si>
    <t>南县</t>
  </si>
  <si>
    <t>沅江市</t>
  </si>
  <si>
    <t>永州市</t>
  </si>
  <si>
    <t>永州市小计</t>
  </si>
  <si>
    <t>江华县</t>
  </si>
  <si>
    <t>江永县</t>
  </si>
  <si>
    <t>蓝山县</t>
  </si>
  <si>
    <t>新田县</t>
  </si>
  <si>
    <t>双牌县</t>
  </si>
  <si>
    <t>郴州市</t>
  </si>
  <si>
    <t>郴州市小计</t>
  </si>
  <si>
    <t>桂东县</t>
  </si>
  <si>
    <t>汝城县</t>
  </si>
  <si>
    <t>宜章县</t>
  </si>
  <si>
    <t>永兴县</t>
  </si>
  <si>
    <t>娄底市</t>
  </si>
  <si>
    <t>娄底市小计</t>
  </si>
  <si>
    <t>涟源市</t>
  </si>
  <si>
    <t>双峰县</t>
  </si>
  <si>
    <t>新化县</t>
  </si>
  <si>
    <t>怀化市</t>
  </si>
  <si>
    <t>怀化市小计</t>
  </si>
  <si>
    <t>会同县</t>
  </si>
  <si>
    <t>靖州县</t>
  </si>
  <si>
    <t>麻阳县</t>
  </si>
  <si>
    <t>通道县</t>
  </si>
  <si>
    <t>溆浦县</t>
  </si>
  <si>
    <t>沅陵县</t>
  </si>
  <si>
    <t>芷江县</t>
  </si>
  <si>
    <t>中方县</t>
  </si>
  <si>
    <t>湘西土家族苗族自治州</t>
  </si>
  <si>
    <t>湘西州小计</t>
  </si>
  <si>
    <t>保靖县</t>
  </si>
  <si>
    <t>古丈县</t>
  </si>
  <si>
    <t>花垣县</t>
  </si>
  <si>
    <t>龙山县</t>
  </si>
  <si>
    <t>泸溪县</t>
  </si>
  <si>
    <t>永顺县</t>
  </si>
  <si>
    <t>附件2</t>
  </si>
  <si>
    <t>2024年农村义务教育阶段学校教师特设岗位计划中央直达资金绩效目标申报表</t>
  </si>
  <si>
    <t>市县名称</t>
  </si>
  <si>
    <t>绩效指标分解</t>
  </si>
  <si>
    <t>备注</t>
  </si>
  <si>
    <t>数量指标</t>
  </si>
  <si>
    <t>质量指标</t>
  </si>
  <si>
    <t>时效指标</t>
  </si>
  <si>
    <t>效益指标</t>
  </si>
  <si>
    <t>服务对象满意度指标</t>
  </si>
  <si>
    <t>市（州）合计</t>
  </si>
  <si>
    <t>市本级</t>
  </si>
  <si>
    <t>××县</t>
  </si>
  <si>
    <t>……</t>
  </si>
  <si>
    <t>填表说明：
1.2024年绩效目标申报表根据下达的特岗教师工资性补助专项资金实际可产生效益进行填报，可综合考虑2024年度项目预计完成情况和清算资金规模情况。
2.相关指标解释：
①数量指标：特岗教师招聘规模等。
②质量指标：是否严格按照资金管理规定及相关程序实施。
③时效指标：是否在2024年9月份以前完成特岗教师招聘工作。
④效益指标：根据项目实际产生效益填报。如：农村义务教育学校师资水平提升情况等。
⑤服务对象满意度指标：社会公众满意度不低于80%。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</si>
</sst>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_);[Red]\(0\)"/>
    <numFmt numFmtId="43" formatCode="_ * #,##0.00_ ;_ * \-#,##0.00_ ;_ * &quot;-&quot;??_ ;_ @_ "/>
  </numFmts>
  <fonts count="36">
    <font>
      <sz val="12"/>
      <name val="宋体"/>
      <charset val="134"/>
    </font>
    <font>
      <sz val="12"/>
      <color theme="1"/>
      <name val="宋体"/>
      <charset val="134"/>
      <scheme val="minor"/>
    </font>
    <font>
      <sz val="11"/>
      <color theme="1"/>
      <name val="宋体"/>
      <charset val="134"/>
      <scheme val="minor"/>
    </font>
    <font>
      <sz val="14"/>
      <color theme="1"/>
      <name val="黑体"/>
      <charset val="134"/>
    </font>
    <font>
      <sz val="16"/>
      <name val="方正小标宋_GBK"/>
      <charset val="134"/>
    </font>
    <font>
      <sz val="16"/>
      <name val="Times New Roman"/>
      <charset val="134"/>
    </font>
    <font>
      <b/>
      <sz val="10"/>
      <color theme="1"/>
      <name val="宋体"/>
      <charset val="134"/>
      <scheme val="minor"/>
    </font>
    <font>
      <sz val="11"/>
      <name val="宋体"/>
      <charset val="134"/>
    </font>
    <font>
      <sz val="11"/>
      <name val="Times New Roman"/>
      <charset val="134"/>
    </font>
    <font>
      <b/>
      <sz val="11"/>
      <name val="宋体"/>
      <charset val="134"/>
    </font>
    <font>
      <sz val="12"/>
      <name val="Times New Roman"/>
      <charset val="134"/>
    </font>
    <font>
      <sz val="14"/>
      <name val="黑体"/>
      <charset val="134"/>
    </font>
    <font>
      <sz val="11"/>
      <name val="方正小标宋_GBK"/>
      <charset val="134"/>
    </font>
    <font>
      <b/>
      <sz val="11"/>
      <name val="Times New Roman"/>
      <charset val="134"/>
    </font>
    <font>
      <sz val="11"/>
      <color rgb="FFFF0000"/>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sz val="11"/>
      <color theme="1"/>
      <name val="宋体"/>
      <charset val="134"/>
      <scheme val="minor"/>
    </font>
    <font>
      <b/>
      <sz val="11"/>
      <color rgb="FF3F3F3F"/>
      <name val="宋体"/>
      <charset val="0"/>
      <scheme val="minor"/>
    </font>
    <font>
      <b/>
      <sz val="13"/>
      <color theme="3"/>
      <name val="宋体"/>
      <charset val="134"/>
      <scheme val="minor"/>
    </font>
    <font>
      <b/>
      <sz val="11"/>
      <color theme="3"/>
      <name val="宋体"/>
      <charset val="134"/>
      <scheme val="minor"/>
    </font>
    <font>
      <b/>
      <sz val="11"/>
      <color rgb="FFFFFFFF"/>
      <name val="宋体"/>
      <charset val="0"/>
      <scheme val="minor"/>
    </font>
    <font>
      <sz val="11"/>
      <color rgb="FF9C6500"/>
      <name val="宋体"/>
      <charset val="0"/>
      <scheme val="minor"/>
    </font>
    <font>
      <sz val="12"/>
      <name val="宋体"/>
      <charset val="134"/>
    </font>
    <font>
      <sz val="11"/>
      <color rgb="FF9C0006"/>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28" fillId="0" borderId="0"/>
    <xf numFmtId="0" fontId="16" fillId="14"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3" fillId="9" borderId="5" applyNumberFormat="false" applyAlignment="false" applyProtection="false">
      <alignment vertical="center"/>
    </xf>
    <xf numFmtId="0" fontId="26" fillId="16" borderId="8" applyNumberFormat="false" applyAlignment="false" applyProtection="false">
      <alignment vertical="center"/>
    </xf>
    <xf numFmtId="0" fontId="29" fillId="19" borderId="0" applyNumberFormat="false" applyBorder="false" applyAlignment="false" applyProtection="false">
      <alignment vertical="center"/>
    </xf>
    <xf numFmtId="0" fontId="32"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15" fillId="11"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18" fillId="0" borderId="3" applyNumberFormat="false" applyFill="false" applyAlignment="false" applyProtection="false">
      <alignment vertical="center"/>
    </xf>
    <xf numFmtId="0" fontId="15" fillId="8"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15" fillId="29" borderId="0" applyNumberFormat="false" applyBorder="false" applyAlignment="false" applyProtection="false">
      <alignment vertical="center"/>
    </xf>
    <xf numFmtId="0" fontId="22" fillId="24" borderId="9" applyNumberFormat="false" applyFont="false" applyAlignment="false" applyProtection="false">
      <alignment vertical="center"/>
    </xf>
    <xf numFmtId="0" fontId="16" fillId="12"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33" fillId="9" borderId="2" applyNumberFormat="false" applyAlignment="false" applyProtection="false">
      <alignment vertical="center"/>
    </xf>
    <xf numFmtId="0" fontId="16" fillId="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6" fillId="22"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7" fillId="5" borderId="2" applyNumberFormat="false" applyAlignment="false" applyProtection="false">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37">
    <xf numFmtId="0" fontId="0" fillId="0" borderId="0" xfId="0"/>
    <xf numFmtId="0" fontId="1" fillId="0" borderId="0" xfId="0" applyFont="true" applyFill="true" applyAlignment="true">
      <alignment horizontal="center" vertical="center" wrapText="true"/>
    </xf>
    <xf numFmtId="0" fontId="2" fillId="0" borderId="0" xfId="0" applyFont="true" applyFill="true" applyAlignment="true">
      <alignment vertical="center"/>
    </xf>
    <xf numFmtId="0" fontId="3" fillId="0" borderId="0" xfId="0" applyFont="true" applyFill="true" applyAlignment="true"/>
    <xf numFmtId="0" fontId="4" fillId="0" borderId="0" xfId="0" applyNumberFormat="true" applyFont="true" applyBorder="true" applyAlignment="true">
      <alignment horizontal="center" vertical="center" wrapText="true"/>
    </xf>
    <xf numFmtId="0" fontId="5" fillId="0" borderId="0" xfId="0" applyNumberFormat="true" applyFont="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0" xfId="0" applyFont="true" applyFill="true" applyBorder="true" applyAlignment="true">
      <alignment horizontal="left" vertical="top" wrapText="true"/>
    </xf>
    <xf numFmtId="0" fontId="6" fillId="0" borderId="0" xfId="0" applyFont="true" applyFill="true" applyBorder="true" applyAlignment="true">
      <alignment horizontal="left" vertical="top" wrapText="true"/>
    </xf>
    <xf numFmtId="0" fontId="0" fillId="0" borderId="0" xfId="0" applyFont="true" applyAlignment="true">
      <alignment horizontal="center" vertical="center" wrapText="true"/>
    </xf>
    <xf numFmtId="0" fontId="0" fillId="0" borderId="0" xfId="0" applyFont="true" applyBorder="true" applyAlignment="true">
      <alignment horizontal="center"/>
    </xf>
    <xf numFmtId="0" fontId="7" fillId="0" borderId="0" xfId="0" applyFont="true" applyBorder="true" applyAlignment="true">
      <alignment horizontal="center"/>
    </xf>
    <xf numFmtId="0" fontId="8" fillId="0" borderId="0" xfId="0" applyFont="true" applyBorder="true" applyAlignment="true">
      <alignment horizontal="center" vertical="center" wrapText="true"/>
    </xf>
    <xf numFmtId="0" fontId="8" fillId="0" borderId="0" xfId="0" applyFont="true" applyAlignment="true">
      <alignment horizontal="center" vertical="center" wrapText="true"/>
    </xf>
    <xf numFmtId="0" fontId="9" fillId="0" borderId="0" xfId="0" applyFont="true" applyAlignment="true">
      <alignment horizontal="center" vertical="center" wrapText="true"/>
    </xf>
    <xf numFmtId="0" fontId="7" fillId="0" borderId="0" xfId="0" applyFont="true" applyAlignment="true">
      <alignment horizontal="center" vertical="center" wrapText="true"/>
    </xf>
    <xf numFmtId="0" fontId="0" fillId="0" borderId="0" xfId="0" applyFont="true" applyAlignment="true">
      <alignment horizontal="center"/>
    </xf>
    <xf numFmtId="0" fontId="0" fillId="0" borderId="0" xfId="0" applyFont="true" applyAlignment="true">
      <alignment horizontal="center" wrapText="true"/>
    </xf>
    <xf numFmtId="0" fontId="10" fillId="0" borderId="0" xfId="0" applyFont="true" applyAlignment="true">
      <alignment horizontal="center"/>
    </xf>
    <xf numFmtId="0" fontId="11" fillId="0" borderId="0" xfId="0" applyFont="true" applyAlignment="true">
      <alignment horizontal="left" vertical="center" wrapText="true"/>
    </xf>
    <xf numFmtId="0" fontId="10" fillId="0" borderId="0" xfId="0" applyFont="true" applyAlignment="true">
      <alignment horizontal="center" vertical="center" wrapText="true"/>
    </xf>
    <xf numFmtId="0" fontId="4" fillId="0" borderId="0" xfId="0" applyNumberFormat="true" applyFont="true" applyAlignment="true">
      <alignment horizontal="center" vertical="center" wrapText="true"/>
    </xf>
    <xf numFmtId="0" fontId="12" fillId="0" borderId="0" xfId="0" applyNumberFormat="true" applyFont="true" applyBorder="true" applyAlignment="true">
      <alignment horizontal="center" vertical="center" wrapText="true"/>
    </xf>
    <xf numFmtId="0" fontId="8" fillId="0" borderId="0" xfId="0" applyNumberFormat="true" applyFont="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13"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5" fillId="0" borderId="0" xfId="0" applyNumberFormat="true" applyFont="true" applyAlignment="true">
      <alignment horizontal="center" vertical="center" wrapText="true"/>
    </xf>
    <xf numFmtId="0" fontId="8" fillId="0" borderId="0" xfId="0" applyFont="true" applyBorder="true" applyAlignment="true">
      <alignment horizontal="center"/>
    </xf>
    <xf numFmtId="0" fontId="14" fillId="0" borderId="1" xfId="0"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home/changchen/&#26700;&#38754;/&#29305;&#23703;/E:/&#38590;De&#31946;&#28034;&#30340;&#20113;&#25991;&#26723;/2020/&#28304;&#25968;&#25454;WW/16-19&#65288;&#23436;&#2084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changchen/&#26700;&#38754;/&#29305;&#23703;/2024&#24180;&#26377;&#20851;&#35774;&#23703;&#21439;&#24066;&#21306;&#20139;&#21463;&#24037;&#36164;&#24615;&#34917;&#21161;&#32463;&#36153;&#29305;&#23703;&#25945;&#24072;&#20154;&#25968;&#32479;&#35745;&#34920;-2023.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changchen/&#26700;&#38754;/&#29305;&#23703;/&#28248;&#36130;&#39044;&#12308;2022&#12309;288&#21495;   &#20851;&#20110;&#25552;&#21069;&#19979;&#36798;2023&#24180;&#20892;&#26449;&#20041;&#21153;&#25945;&#32946;&#38454;&#27573;&#23398;&#26657;&#25945;&#24072;&#29305;&#35774;&#23703;&#20301;&#35745;&#21010;&#20013;&#22830;&#30452;&#36798;&#36164;&#37329;&#30340;&#36890;&#3069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changchen/&#26700;&#38754;/&#29305;&#23703;/&#28248;&#36130;&#39044;&#12308;2023&#12309;99&#21495;  &#28246;&#21335;&#30465;&#36130;&#25919;&#21381; &#28246;&#21335;&#30465;&#25945;&#32946;&#21381;&#20851;&#20110;&#19979;&#36798;2023&#24180;&#20892;&#26449;&#20041;&#21153;&#25945;&#32946;&#38454;&#27573;&#23398;&#26657;&#25945;&#24072;&#29305;&#35774;&#23703;&#20301;&#35745;&#21010;&#20013;&#22830;&#30452;&#36798;&#36164;&#37329;&#30340;&#36890;&#3069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结果"/>
      <sheetName val="2018-2020招聘统计"/>
      <sheetName val="导出计数_入职年份"/>
      <sheetName val="2018成绩分析"/>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0-2022招聘统计"/>
      <sheetName val="Sheet2"/>
    </sheetNames>
    <sheetDataSet>
      <sheetData sheetId="0">
        <row r="5">
          <cell r="C5" t="str">
            <v>炎陵县</v>
          </cell>
          <cell r="D5" t="str">
            <v>国家级</v>
          </cell>
          <cell r="E5">
            <v>13</v>
          </cell>
          <cell r="F5">
            <v>4</v>
          </cell>
          <cell r="G5">
            <v>9</v>
          </cell>
        </row>
        <row r="6">
          <cell r="C6" t="str">
            <v>韶山市</v>
          </cell>
          <cell r="D6" t="str">
            <v>国家级</v>
          </cell>
          <cell r="E6">
            <v>33</v>
          </cell>
          <cell r="F6">
            <v>8</v>
          </cell>
          <cell r="G6">
            <v>10</v>
          </cell>
          <cell r="H6">
            <v>15</v>
          </cell>
        </row>
        <row r="7">
          <cell r="C7" t="str">
            <v>衡山县</v>
          </cell>
          <cell r="D7" t="str">
            <v>国家级</v>
          </cell>
          <cell r="E7">
            <v>113</v>
          </cell>
          <cell r="F7">
            <v>4</v>
          </cell>
          <cell r="G7">
            <v>103</v>
          </cell>
          <cell r="H7">
            <v>6</v>
          </cell>
        </row>
        <row r="8">
          <cell r="C8" t="str">
            <v>耒阳市</v>
          </cell>
          <cell r="D8" t="str">
            <v>国家级</v>
          </cell>
          <cell r="E8">
            <v>944</v>
          </cell>
          <cell r="F8">
            <v>394</v>
          </cell>
          <cell r="G8">
            <v>539</v>
          </cell>
          <cell r="H8">
            <v>11</v>
          </cell>
        </row>
        <row r="9">
          <cell r="C9" t="str">
            <v>祁东县</v>
          </cell>
          <cell r="D9" t="str">
            <v>国家级</v>
          </cell>
          <cell r="E9">
            <v>259</v>
          </cell>
          <cell r="F9">
            <v>222</v>
          </cell>
          <cell r="G9">
            <v>37</v>
          </cell>
        </row>
        <row r="10">
          <cell r="C10" t="str">
            <v>城步县</v>
          </cell>
          <cell r="D10" t="str">
            <v>国家级</v>
          </cell>
          <cell r="E10">
            <v>121</v>
          </cell>
          <cell r="F10">
            <v>37</v>
          </cell>
          <cell r="G10">
            <v>62</v>
          </cell>
          <cell r="H10">
            <v>22</v>
          </cell>
        </row>
        <row r="11">
          <cell r="C11" t="str">
            <v>洞口县</v>
          </cell>
          <cell r="D11" t="str">
            <v>国家级</v>
          </cell>
          <cell r="E11">
            <v>268</v>
          </cell>
          <cell r="F11">
            <v>132</v>
          </cell>
          <cell r="G11">
            <v>136</v>
          </cell>
        </row>
        <row r="12">
          <cell r="C12" t="str">
            <v>隆回县</v>
          </cell>
          <cell r="D12" t="str">
            <v>国家级</v>
          </cell>
          <cell r="E12">
            <v>272</v>
          </cell>
          <cell r="F12">
            <v>110</v>
          </cell>
          <cell r="G12">
            <v>115</v>
          </cell>
          <cell r="H12">
            <v>47</v>
          </cell>
        </row>
        <row r="13">
          <cell r="C13" t="str">
            <v>邵阳县</v>
          </cell>
          <cell r="D13" t="str">
            <v>国家级</v>
          </cell>
          <cell r="E13">
            <v>376</v>
          </cell>
          <cell r="F13">
            <v>176</v>
          </cell>
          <cell r="G13">
            <v>200</v>
          </cell>
        </row>
        <row r="14">
          <cell r="C14" t="str">
            <v>绥宁县</v>
          </cell>
          <cell r="D14" t="str">
            <v>国家级</v>
          </cell>
          <cell r="E14">
            <v>36</v>
          </cell>
          <cell r="F14">
            <v>17</v>
          </cell>
          <cell r="G14">
            <v>16</v>
          </cell>
          <cell r="H14">
            <v>3</v>
          </cell>
        </row>
        <row r="15">
          <cell r="C15" t="str">
            <v>武冈市</v>
          </cell>
          <cell r="D15" t="str">
            <v>国家级</v>
          </cell>
          <cell r="E15">
            <v>73</v>
          </cell>
          <cell r="F15">
            <v>38</v>
          </cell>
          <cell r="G15">
            <v>35</v>
          </cell>
        </row>
        <row r="16">
          <cell r="C16" t="str">
            <v>新邵县</v>
          </cell>
          <cell r="D16" t="str">
            <v>国家级</v>
          </cell>
          <cell r="E16">
            <v>42</v>
          </cell>
          <cell r="F16">
            <v>42</v>
          </cell>
        </row>
        <row r="17">
          <cell r="C17" t="str">
            <v>平江县</v>
          </cell>
          <cell r="D17" t="str">
            <v>国家级</v>
          </cell>
          <cell r="E17">
            <v>467</v>
          </cell>
          <cell r="F17">
            <v>352</v>
          </cell>
          <cell r="G17">
            <v>90</v>
          </cell>
          <cell r="H17">
            <v>25</v>
          </cell>
        </row>
        <row r="18">
          <cell r="C18" t="str">
            <v>津市市</v>
          </cell>
          <cell r="D18" t="str">
            <v>国家级</v>
          </cell>
          <cell r="E18">
            <v>90</v>
          </cell>
          <cell r="F18">
            <v>50</v>
          </cell>
          <cell r="G18">
            <v>40</v>
          </cell>
        </row>
        <row r="19">
          <cell r="C19" t="str">
            <v>澧县</v>
          </cell>
          <cell r="D19" t="str">
            <v>国家级</v>
          </cell>
          <cell r="E19">
            <v>209</v>
          </cell>
          <cell r="F19">
            <v>149</v>
          </cell>
          <cell r="G19">
            <v>60</v>
          </cell>
        </row>
        <row r="20">
          <cell r="C20" t="str">
            <v>石门县</v>
          </cell>
          <cell r="D20" t="str">
            <v>国家级</v>
          </cell>
          <cell r="E20">
            <v>242</v>
          </cell>
          <cell r="F20">
            <v>128</v>
          </cell>
          <cell r="G20">
            <v>114</v>
          </cell>
        </row>
        <row r="21">
          <cell r="C21" t="str">
            <v>桑植县</v>
          </cell>
          <cell r="D21" t="str">
            <v>国家级</v>
          </cell>
          <cell r="E21">
            <v>35</v>
          </cell>
          <cell r="F21">
            <v>35</v>
          </cell>
        </row>
        <row r="22">
          <cell r="C22" t="str">
            <v>武陵源区</v>
          </cell>
          <cell r="D22" t="str">
            <v>国家级</v>
          </cell>
          <cell r="E22">
            <v>17</v>
          </cell>
          <cell r="F22">
            <v>8</v>
          </cell>
          <cell r="G22">
            <v>9</v>
          </cell>
        </row>
        <row r="23">
          <cell r="C23" t="str">
            <v>永定区</v>
          </cell>
          <cell r="D23" t="str">
            <v>国家级</v>
          </cell>
          <cell r="E23">
            <v>139</v>
          </cell>
          <cell r="F23">
            <v>55</v>
          </cell>
          <cell r="G23">
            <v>47</v>
          </cell>
          <cell r="H23">
            <v>37</v>
          </cell>
        </row>
        <row r="24">
          <cell r="C24" t="str">
            <v>安化县</v>
          </cell>
          <cell r="D24" t="str">
            <v>国家级</v>
          </cell>
          <cell r="E24">
            <v>222</v>
          </cell>
          <cell r="F24">
            <v>35</v>
          </cell>
          <cell r="G24">
            <v>133</v>
          </cell>
          <cell r="H24">
            <v>54</v>
          </cell>
        </row>
        <row r="25">
          <cell r="C25" t="str">
            <v>南县</v>
          </cell>
          <cell r="D25" t="str">
            <v>国家级</v>
          </cell>
          <cell r="E25">
            <v>499</v>
          </cell>
          <cell r="F25">
            <v>232</v>
          </cell>
          <cell r="G25">
            <v>211</v>
          </cell>
          <cell r="H25">
            <v>56</v>
          </cell>
        </row>
        <row r="26">
          <cell r="C26" t="str">
            <v>沅江市</v>
          </cell>
          <cell r="D26" t="str">
            <v>国家级</v>
          </cell>
          <cell r="E26">
            <v>206</v>
          </cell>
          <cell r="F26">
            <v>90</v>
          </cell>
          <cell r="G26">
            <v>67</v>
          </cell>
          <cell r="H26">
            <v>49</v>
          </cell>
        </row>
        <row r="27">
          <cell r="C27" t="str">
            <v>桂东县</v>
          </cell>
          <cell r="D27" t="str">
            <v>国家级</v>
          </cell>
          <cell r="E27">
            <v>3</v>
          </cell>
          <cell r="F27">
            <v>0</v>
          </cell>
          <cell r="G27">
            <v>3</v>
          </cell>
        </row>
        <row r="28">
          <cell r="C28" t="str">
            <v>汝城县</v>
          </cell>
          <cell r="D28" t="str">
            <v>国家级</v>
          </cell>
          <cell r="E28">
            <v>79</v>
          </cell>
          <cell r="F28">
            <v>25</v>
          </cell>
          <cell r="G28">
            <v>37</v>
          </cell>
          <cell r="H28">
            <v>17</v>
          </cell>
        </row>
        <row r="29">
          <cell r="C29" t="str">
            <v>宜章县</v>
          </cell>
          <cell r="D29" t="str">
            <v>国家级</v>
          </cell>
          <cell r="E29">
            <v>96</v>
          </cell>
          <cell r="F29">
            <v>32</v>
          </cell>
          <cell r="G29">
            <v>64</v>
          </cell>
        </row>
        <row r="30">
          <cell r="C30" t="str">
            <v>永兴县</v>
          </cell>
          <cell r="D30" t="str">
            <v>国家级</v>
          </cell>
          <cell r="E30">
            <v>43</v>
          </cell>
          <cell r="F30">
            <v>43</v>
          </cell>
        </row>
        <row r="31">
          <cell r="C31" t="str">
            <v>江华县</v>
          </cell>
          <cell r="D31" t="str">
            <v>国家级</v>
          </cell>
          <cell r="E31">
            <v>244</v>
          </cell>
          <cell r="F31">
            <v>85</v>
          </cell>
          <cell r="G31">
            <v>95</v>
          </cell>
          <cell r="H31">
            <v>64</v>
          </cell>
        </row>
        <row r="32">
          <cell r="C32" t="str">
            <v>江永县</v>
          </cell>
          <cell r="D32" t="str">
            <v>国家级</v>
          </cell>
          <cell r="E32">
            <v>71</v>
          </cell>
          <cell r="F32">
            <v>60</v>
          </cell>
          <cell r="G32">
            <v>11</v>
          </cell>
        </row>
        <row r="33">
          <cell r="C33" t="str">
            <v>蓝山县</v>
          </cell>
          <cell r="D33" t="str">
            <v>国家级</v>
          </cell>
          <cell r="E33">
            <v>60</v>
          </cell>
          <cell r="F33">
            <v>16</v>
          </cell>
          <cell r="G33">
            <v>12</v>
          </cell>
          <cell r="H33">
            <v>32</v>
          </cell>
        </row>
        <row r="34">
          <cell r="C34" t="str">
            <v>双牌县</v>
          </cell>
          <cell r="D34" t="str">
            <v>国家级</v>
          </cell>
          <cell r="E34">
            <v>38</v>
          </cell>
          <cell r="F34">
            <v>21</v>
          </cell>
          <cell r="G34">
            <v>17</v>
          </cell>
        </row>
        <row r="35">
          <cell r="C35" t="str">
            <v>新田县</v>
          </cell>
          <cell r="D35" t="str">
            <v>国家级</v>
          </cell>
          <cell r="E35">
            <v>89</v>
          </cell>
          <cell r="F35">
            <v>42</v>
          </cell>
          <cell r="G35">
            <v>33</v>
          </cell>
          <cell r="H35">
            <v>14</v>
          </cell>
        </row>
        <row r="36">
          <cell r="C36" t="str">
            <v>会同县</v>
          </cell>
          <cell r="D36" t="str">
            <v>国家级</v>
          </cell>
          <cell r="E36">
            <v>57</v>
          </cell>
          <cell r="F36">
            <v>45</v>
          </cell>
          <cell r="G36">
            <v>4</v>
          </cell>
          <cell r="H36">
            <v>8</v>
          </cell>
        </row>
        <row r="37">
          <cell r="C37" t="str">
            <v>靖州县</v>
          </cell>
          <cell r="D37" t="str">
            <v>国家级</v>
          </cell>
          <cell r="E37">
            <v>8</v>
          </cell>
          <cell r="F37">
            <v>6</v>
          </cell>
          <cell r="G37">
            <v>2</v>
          </cell>
        </row>
        <row r="38">
          <cell r="C38" t="str">
            <v>麻阳县</v>
          </cell>
          <cell r="D38" t="str">
            <v>国家级</v>
          </cell>
          <cell r="E38">
            <v>50</v>
          </cell>
          <cell r="F38">
            <v>16</v>
          </cell>
          <cell r="G38">
            <v>19</v>
          </cell>
          <cell r="H38">
            <v>15</v>
          </cell>
        </row>
        <row r="39">
          <cell r="C39" t="str">
            <v>通道县</v>
          </cell>
          <cell r="D39" t="str">
            <v>国家级</v>
          </cell>
          <cell r="E39">
            <v>9</v>
          </cell>
          <cell r="F39">
            <v>9</v>
          </cell>
        </row>
        <row r="40">
          <cell r="C40" t="str">
            <v>沅陵县</v>
          </cell>
          <cell r="D40" t="str">
            <v>国家级</v>
          </cell>
          <cell r="E40">
            <v>218</v>
          </cell>
          <cell r="F40">
            <v>134</v>
          </cell>
          <cell r="G40">
            <v>76</v>
          </cell>
          <cell r="H40">
            <v>8</v>
          </cell>
        </row>
        <row r="41">
          <cell r="C41" t="str">
            <v>芷江县</v>
          </cell>
          <cell r="D41" t="str">
            <v>国家级</v>
          </cell>
          <cell r="E41">
            <v>49</v>
          </cell>
          <cell r="F41">
            <v>49</v>
          </cell>
        </row>
        <row r="42">
          <cell r="C42" t="str">
            <v>溆浦县</v>
          </cell>
          <cell r="D42" t="str">
            <v>国家级</v>
          </cell>
          <cell r="E42">
            <v>407</v>
          </cell>
          <cell r="F42">
            <v>142</v>
          </cell>
          <cell r="G42">
            <v>175</v>
          </cell>
          <cell r="H42">
            <v>90</v>
          </cell>
        </row>
        <row r="43">
          <cell r="C43" t="str">
            <v>中方县</v>
          </cell>
          <cell r="D43" t="str">
            <v>国家级</v>
          </cell>
          <cell r="E43">
            <v>59</v>
          </cell>
          <cell r="F43">
            <v>15</v>
          </cell>
          <cell r="G43">
            <v>24</v>
          </cell>
          <cell r="H43">
            <v>20</v>
          </cell>
        </row>
        <row r="44">
          <cell r="C44" t="str">
            <v>涟源市</v>
          </cell>
          <cell r="D44" t="str">
            <v>国家级</v>
          </cell>
          <cell r="E44">
            <v>196</v>
          </cell>
          <cell r="F44">
            <v>123</v>
          </cell>
        </row>
        <row r="44">
          <cell r="H44">
            <v>73</v>
          </cell>
        </row>
        <row r="45">
          <cell r="C45" t="str">
            <v>双峰县</v>
          </cell>
          <cell r="D45" t="str">
            <v>国家级</v>
          </cell>
          <cell r="E45">
            <v>308</v>
          </cell>
          <cell r="F45">
            <v>192</v>
          </cell>
          <cell r="G45">
            <v>72</v>
          </cell>
          <cell r="H45">
            <v>44</v>
          </cell>
        </row>
        <row r="46">
          <cell r="C46" t="str">
            <v>新化县</v>
          </cell>
          <cell r="D46" t="str">
            <v>国家级</v>
          </cell>
          <cell r="E46">
            <v>661</v>
          </cell>
          <cell r="F46">
            <v>250</v>
          </cell>
          <cell r="G46">
            <v>404</v>
          </cell>
          <cell r="H46">
            <v>7</v>
          </cell>
        </row>
        <row r="47">
          <cell r="C47" t="str">
            <v>古丈县</v>
          </cell>
          <cell r="D47" t="str">
            <v>国家级</v>
          </cell>
          <cell r="E47">
            <v>15</v>
          </cell>
          <cell r="F47">
            <v>0</v>
          </cell>
          <cell r="G47">
            <v>9</v>
          </cell>
          <cell r="H47">
            <v>6</v>
          </cell>
        </row>
        <row r="48">
          <cell r="C48" t="str">
            <v>花垣县</v>
          </cell>
          <cell r="D48" t="str">
            <v>国家级</v>
          </cell>
          <cell r="E48">
            <v>76</v>
          </cell>
          <cell r="F48">
            <v>17</v>
          </cell>
          <cell r="G48">
            <v>24</v>
          </cell>
          <cell r="H48">
            <v>35</v>
          </cell>
        </row>
        <row r="49">
          <cell r="C49" t="str">
            <v>泸溪县</v>
          </cell>
          <cell r="D49" t="str">
            <v>国家级</v>
          </cell>
          <cell r="E49">
            <v>48</v>
          </cell>
          <cell r="F49">
            <v>16</v>
          </cell>
        </row>
        <row r="49">
          <cell r="H49">
            <v>32</v>
          </cell>
        </row>
        <row r="50">
          <cell r="C50" t="str">
            <v>保靖县</v>
          </cell>
          <cell r="D50" t="str">
            <v>国家级</v>
          </cell>
          <cell r="E50">
            <v>101</v>
          </cell>
          <cell r="F50">
            <v>42</v>
          </cell>
          <cell r="G50">
            <v>46</v>
          </cell>
          <cell r="H50">
            <v>13</v>
          </cell>
        </row>
        <row r="51">
          <cell r="C51" t="str">
            <v>永顺县</v>
          </cell>
          <cell r="D51" t="str">
            <v>国家级</v>
          </cell>
          <cell r="E51">
            <v>23</v>
          </cell>
          <cell r="F51">
            <v>23</v>
          </cell>
        </row>
        <row r="52">
          <cell r="C52" t="str">
            <v>龙山县</v>
          </cell>
          <cell r="D52" t="str">
            <v>国家级</v>
          </cell>
          <cell r="E52">
            <v>131</v>
          </cell>
          <cell r="F52">
            <v>48</v>
          </cell>
          <cell r="G52">
            <v>38</v>
          </cell>
          <cell r="H52">
            <v>45</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附件2"/>
      <sheetName val="附件3"/>
    </sheetNames>
    <sheetDataSet>
      <sheetData sheetId="0">
        <row r="9">
          <cell r="B9" t="str">
            <v>茶陵县</v>
          </cell>
          <cell r="C9">
            <v>0</v>
          </cell>
          <cell r="D9">
            <v>0</v>
          </cell>
          <cell r="E9">
            <v>0</v>
          </cell>
          <cell r="F9">
            <v>0</v>
          </cell>
          <cell r="G9">
            <v>0</v>
          </cell>
          <cell r="H9">
            <v>-21.12</v>
          </cell>
          <cell r="I9">
            <v>0</v>
          </cell>
          <cell r="J9">
            <v>9.16</v>
          </cell>
          <cell r="K9">
            <v>30.28</v>
          </cell>
          <cell r="L9">
            <v>-30.28</v>
          </cell>
          <cell r="M9">
            <v>0</v>
          </cell>
        </row>
        <row r="10">
          <cell r="B10" t="str">
            <v>炎陵县</v>
          </cell>
          <cell r="C10">
            <v>4</v>
          </cell>
          <cell r="D10">
            <v>9</v>
          </cell>
          <cell r="E10">
            <v>18.77</v>
          </cell>
          <cell r="F10">
            <v>63.36</v>
          </cell>
          <cell r="G10">
            <v>82.13</v>
          </cell>
          <cell r="H10">
            <v>-10.56</v>
          </cell>
          <cell r="I10">
            <v>2.8</v>
          </cell>
          <cell r="J10">
            <v>4.93</v>
          </cell>
          <cell r="K10">
            <v>18.29</v>
          </cell>
          <cell r="L10">
            <v>63.84</v>
          </cell>
          <cell r="M10">
            <v>7.97</v>
          </cell>
        </row>
        <row r="11">
          <cell r="B11" t="str">
            <v>湘潭市小计</v>
          </cell>
          <cell r="C11">
            <v>8</v>
          </cell>
          <cell r="D11">
            <v>10</v>
          </cell>
          <cell r="E11">
            <v>37.55</v>
          </cell>
          <cell r="F11">
            <v>70.4</v>
          </cell>
          <cell r="G11">
            <v>107.95</v>
          </cell>
          <cell r="H11">
            <v>0</v>
          </cell>
          <cell r="I11">
            <v>5.61</v>
          </cell>
          <cell r="J11">
            <v>4.29</v>
          </cell>
          <cell r="K11">
            <v>9.9</v>
          </cell>
          <cell r="L11">
            <v>98.05</v>
          </cell>
          <cell r="M11">
            <v>8.81</v>
          </cell>
        </row>
        <row r="12">
          <cell r="B12" t="str">
            <v>韶山市</v>
          </cell>
          <cell r="C12">
            <v>8</v>
          </cell>
          <cell r="D12">
            <v>10</v>
          </cell>
          <cell r="E12">
            <v>37.55</v>
          </cell>
          <cell r="F12">
            <v>70.4</v>
          </cell>
          <cell r="G12">
            <v>107.95</v>
          </cell>
          <cell r="H12">
            <v>0</v>
          </cell>
          <cell r="I12">
            <v>5.61</v>
          </cell>
          <cell r="J12">
            <v>4.29</v>
          </cell>
          <cell r="K12">
            <v>9.9</v>
          </cell>
          <cell r="L12">
            <v>98.05</v>
          </cell>
          <cell r="M12">
            <v>8.81</v>
          </cell>
        </row>
        <row r="13">
          <cell r="B13" t="str">
            <v>衡阳市小计</v>
          </cell>
          <cell r="C13">
            <v>620</v>
          </cell>
          <cell r="D13">
            <v>679</v>
          </cell>
          <cell r="E13">
            <v>2909.86</v>
          </cell>
          <cell r="F13">
            <v>4780.16</v>
          </cell>
          <cell r="G13">
            <v>7690.02</v>
          </cell>
          <cell r="H13">
            <v>-140.8</v>
          </cell>
          <cell r="I13">
            <v>435.76</v>
          </cell>
          <cell r="J13">
            <v>339.03</v>
          </cell>
          <cell r="K13">
            <v>915.59</v>
          </cell>
          <cell r="L13">
            <v>6774.43</v>
          </cell>
          <cell r="M13">
            <v>598.3</v>
          </cell>
        </row>
        <row r="14">
          <cell r="B14" t="str">
            <v>衡山县</v>
          </cell>
          <cell r="C14">
            <v>4</v>
          </cell>
          <cell r="D14">
            <v>103</v>
          </cell>
          <cell r="E14">
            <v>18.77</v>
          </cell>
          <cell r="F14">
            <v>725.12</v>
          </cell>
          <cell r="G14">
            <v>743.89</v>
          </cell>
          <cell r="H14">
            <v>-49.28</v>
          </cell>
          <cell r="I14">
            <v>2.81</v>
          </cell>
          <cell r="J14">
            <v>17.09</v>
          </cell>
          <cell r="K14">
            <v>69.18</v>
          </cell>
          <cell r="L14">
            <v>674.71</v>
          </cell>
          <cell r="M14">
            <v>90.76</v>
          </cell>
        </row>
        <row r="15">
          <cell r="B15" t="str">
            <v>耒阳市</v>
          </cell>
          <cell r="C15">
            <v>394</v>
          </cell>
          <cell r="D15">
            <v>539</v>
          </cell>
          <cell r="E15">
            <v>1849.17</v>
          </cell>
          <cell r="F15">
            <v>3794.56</v>
          </cell>
          <cell r="G15">
            <v>5643.73</v>
          </cell>
          <cell r="H15">
            <v>-66.8800000000001</v>
          </cell>
          <cell r="I15">
            <v>277.17</v>
          </cell>
          <cell r="J15">
            <v>216.9</v>
          </cell>
          <cell r="K15">
            <v>560.95</v>
          </cell>
          <cell r="L15">
            <v>5082.78</v>
          </cell>
          <cell r="M15">
            <v>474.94</v>
          </cell>
        </row>
        <row r="16">
          <cell r="B16" t="str">
            <v>祁东县</v>
          </cell>
          <cell r="C16">
            <v>222</v>
          </cell>
          <cell r="D16">
            <v>37</v>
          </cell>
          <cell r="E16">
            <v>1041.92</v>
          </cell>
          <cell r="F16">
            <v>260.48</v>
          </cell>
          <cell r="G16">
            <v>1302.4</v>
          </cell>
          <cell r="H16">
            <v>-24.6399999999999</v>
          </cell>
          <cell r="I16">
            <v>155.78</v>
          </cell>
          <cell r="J16">
            <v>105.04</v>
          </cell>
          <cell r="K16">
            <v>285.46</v>
          </cell>
          <cell r="L16">
            <v>1016.94</v>
          </cell>
          <cell r="M16">
            <v>32.6</v>
          </cell>
        </row>
        <row r="17">
          <cell r="B17" t="str">
            <v>邵阳市小计</v>
          </cell>
          <cell r="C17">
            <v>552</v>
          </cell>
          <cell r="D17">
            <v>564</v>
          </cell>
          <cell r="E17">
            <v>2590.73</v>
          </cell>
          <cell r="F17">
            <v>3970.56</v>
          </cell>
          <cell r="G17">
            <v>6561.29</v>
          </cell>
          <cell r="H17">
            <v>-140.8</v>
          </cell>
          <cell r="I17">
            <v>394.36</v>
          </cell>
          <cell r="J17">
            <v>312.66</v>
          </cell>
          <cell r="K17">
            <v>847.82</v>
          </cell>
          <cell r="L17">
            <v>5713.47</v>
          </cell>
          <cell r="M17">
            <v>496.97</v>
          </cell>
        </row>
        <row r="18">
          <cell r="B18" t="str">
            <v>城步县</v>
          </cell>
          <cell r="C18">
            <v>37</v>
          </cell>
          <cell r="D18">
            <v>62</v>
          </cell>
          <cell r="E18">
            <v>173.65</v>
          </cell>
          <cell r="F18">
            <v>436.48</v>
          </cell>
          <cell r="G18">
            <v>610.13</v>
          </cell>
          <cell r="H18">
            <v>-24.64</v>
          </cell>
          <cell r="I18">
            <v>25.96</v>
          </cell>
          <cell r="J18">
            <v>22.48</v>
          </cell>
          <cell r="K18">
            <v>73.08</v>
          </cell>
          <cell r="L18">
            <v>537.05</v>
          </cell>
          <cell r="M18">
            <v>54.63</v>
          </cell>
        </row>
        <row r="19">
          <cell r="B19" t="str">
            <v>洞口县</v>
          </cell>
          <cell r="C19">
            <v>132</v>
          </cell>
          <cell r="D19">
            <v>136</v>
          </cell>
          <cell r="E19">
            <v>619.52</v>
          </cell>
          <cell r="F19">
            <v>957.44</v>
          </cell>
          <cell r="G19">
            <v>1576.96</v>
          </cell>
          <cell r="H19">
            <v>-3.51999999999998</v>
          </cell>
          <cell r="I19">
            <v>92.63</v>
          </cell>
          <cell r="J19">
            <v>79.04</v>
          </cell>
          <cell r="K19">
            <v>175.19</v>
          </cell>
          <cell r="L19">
            <v>1401.77</v>
          </cell>
          <cell r="M19">
            <v>119.84</v>
          </cell>
        </row>
        <row r="20">
          <cell r="B20" t="str">
            <v>隆回县</v>
          </cell>
          <cell r="C20">
            <v>110</v>
          </cell>
          <cell r="D20">
            <v>115</v>
          </cell>
          <cell r="E20">
            <v>516.27</v>
          </cell>
          <cell r="F20">
            <v>809.6</v>
          </cell>
          <cell r="G20">
            <v>1325.87</v>
          </cell>
          <cell r="H20">
            <v>-14.0799999999999</v>
          </cell>
          <cell r="I20">
            <v>77.19</v>
          </cell>
          <cell r="J20">
            <v>53.76</v>
          </cell>
          <cell r="K20">
            <v>145.03</v>
          </cell>
          <cell r="L20">
            <v>1180.84</v>
          </cell>
          <cell r="M20">
            <v>101.33</v>
          </cell>
        </row>
        <row r="21">
          <cell r="B21" t="str">
            <v>邵阳县</v>
          </cell>
          <cell r="C21">
            <v>176</v>
          </cell>
          <cell r="D21">
            <v>200</v>
          </cell>
          <cell r="E21">
            <v>826.03</v>
          </cell>
          <cell r="F21">
            <v>1408</v>
          </cell>
          <cell r="G21">
            <v>2234.03</v>
          </cell>
          <cell r="H21">
            <v>0</v>
          </cell>
          <cell r="I21">
            <v>123.5</v>
          </cell>
          <cell r="J21">
            <v>79.73</v>
          </cell>
          <cell r="K21">
            <v>203.23</v>
          </cell>
          <cell r="L21">
            <v>2030.8</v>
          </cell>
          <cell r="M21">
            <v>176.23</v>
          </cell>
        </row>
        <row r="22">
          <cell r="B22" t="str">
            <v>绥宁县</v>
          </cell>
          <cell r="C22">
            <v>17</v>
          </cell>
          <cell r="D22">
            <v>16</v>
          </cell>
          <cell r="E22">
            <v>79.79</v>
          </cell>
          <cell r="F22">
            <v>112.64</v>
          </cell>
          <cell r="G22">
            <v>192.43</v>
          </cell>
          <cell r="H22">
            <v>0</v>
          </cell>
          <cell r="I22">
            <v>11.93</v>
          </cell>
          <cell r="J22">
            <v>11.37</v>
          </cell>
          <cell r="K22">
            <v>23.3</v>
          </cell>
          <cell r="L22">
            <v>169.13</v>
          </cell>
          <cell r="M22">
            <v>14.1</v>
          </cell>
        </row>
        <row r="23">
          <cell r="B23" t="str">
            <v>武冈市</v>
          </cell>
          <cell r="C23">
            <v>38</v>
          </cell>
          <cell r="D23">
            <v>35</v>
          </cell>
          <cell r="E23">
            <v>178.35</v>
          </cell>
          <cell r="F23">
            <v>246.4</v>
          </cell>
          <cell r="G23">
            <v>424.75</v>
          </cell>
          <cell r="H23">
            <v>-31.6800000000001</v>
          </cell>
          <cell r="I23">
            <v>29.47</v>
          </cell>
          <cell r="J23">
            <v>27.81</v>
          </cell>
          <cell r="K23">
            <v>88.9600000000001</v>
          </cell>
          <cell r="L23">
            <v>335.79</v>
          </cell>
          <cell r="M23">
            <v>30.84</v>
          </cell>
        </row>
        <row r="24">
          <cell r="B24" t="str">
            <v>新宁县</v>
          </cell>
          <cell r="C24">
            <v>0</v>
          </cell>
          <cell r="D24">
            <v>0</v>
          </cell>
          <cell r="E24">
            <v>0</v>
          </cell>
          <cell r="F24">
            <v>0</v>
          </cell>
          <cell r="G24">
            <v>0</v>
          </cell>
          <cell r="H24">
            <v>-17.6</v>
          </cell>
          <cell r="I24">
            <v>0</v>
          </cell>
          <cell r="J24">
            <v>10.18</v>
          </cell>
          <cell r="K24">
            <v>27.78</v>
          </cell>
          <cell r="L24">
            <v>-27.78</v>
          </cell>
          <cell r="M24">
            <v>0</v>
          </cell>
        </row>
        <row r="25">
          <cell r="B25" t="str">
            <v>新邵县</v>
          </cell>
          <cell r="C25">
            <v>42</v>
          </cell>
          <cell r="D25">
            <v>0</v>
          </cell>
          <cell r="E25">
            <v>197.12</v>
          </cell>
          <cell r="F25">
            <v>0</v>
          </cell>
          <cell r="G25">
            <v>197.12</v>
          </cell>
          <cell r="H25">
            <v>-49.28</v>
          </cell>
          <cell r="I25">
            <v>33.68</v>
          </cell>
          <cell r="J25">
            <v>28.29</v>
          </cell>
          <cell r="K25">
            <v>111.25</v>
          </cell>
          <cell r="L25">
            <v>85.87</v>
          </cell>
          <cell r="M25">
            <v>0</v>
          </cell>
        </row>
        <row r="26">
          <cell r="B26" t="str">
            <v>岳阳市小计</v>
          </cell>
          <cell r="C26">
            <v>352</v>
          </cell>
          <cell r="D26">
            <v>90</v>
          </cell>
          <cell r="E26">
            <v>1652.05</v>
          </cell>
          <cell r="F26">
            <v>633.6</v>
          </cell>
          <cell r="G26">
            <v>2285.65</v>
          </cell>
          <cell r="H26">
            <v>-63.3600000000006</v>
          </cell>
          <cell r="I26">
            <v>247</v>
          </cell>
          <cell r="J26">
            <v>201.28</v>
          </cell>
          <cell r="K26">
            <v>511.640000000001</v>
          </cell>
          <cell r="L26">
            <v>1774.01</v>
          </cell>
          <cell r="M26">
            <v>79.3</v>
          </cell>
        </row>
        <row r="27">
          <cell r="B27" t="str">
            <v>平江县</v>
          </cell>
          <cell r="C27">
            <v>352</v>
          </cell>
          <cell r="D27">
            <v>90</v>
          </cell>
          <cell r="E27">
            <v>1652.05</v>
          </cell>
          <cell r="F27">
            <v>633.6</v>
          </cell>
          <cell r="G27">
            <v>2285.65</v>
          </cell>
          <cell r="H27">
            <v>-63.3600000000006</v>
          </cell>
          <cell r="I27">
            <v>247</v>
          </cell>
          <cell r="J27">
            <v>201.28</v>
          </cell>
          <cell r="K27">
            <v>511.640000000001</v>
          </cell>
          <cell r="L27">
            <v>1774.01</v>
          </cell>
          <cell r="M27">
            <v>79.3</v>
          </cell>
        </row>
        <row r="28">
          <cell r="B28" t="str">
            <v>常德市小计</v>
          </cell>
          <cell r="C28">
            <v>327</v>
          </cell>
          <cell r="D28">
            <v>214</v>
          </cell>
          <cell r="E28">
            <v>1534.73</v>
          </cell>
          <cell r="F28">
            <v>1506.56</v>
          </cell>
          <cell r="G28">
            <v>3041.29</v>
          </cell>
          <cell r="H28">
            <v>-130.24</v>
          </cell>
          <cell r="I28">
            <v>230.16</v>
          </cell>
          <cell r="J28">
            <v>176.49</v>
          </cell>
          <cell r="K28">
            <v>536.89</v>
          </cell>
          <cell r="L28">
            <v>2504.4</v>
          </cell>
          <cell r="M28">
            <v>188.57</v>
          </cell>
        </row>
        <row r="29">
          <cell r="B29" t="str">
            <v>津市市</v>
          </cell>
          <cell r="C29">
            <v>50</v>
          </cell>
          <cell r="D29">
            <v>40</v>
          </cell>
          <cell r="E29">
            <v>234.67</v>
          </cell>
          <cell r="F29">
            <v>281.6</v>
          </cell>
          <cell r="G29">
            <v>516.27</v>
          </cell>
          <cell r="H29">
            <v>0</v>
          </cell>
          <cell r="I29">
            <v>35.09</v>
          </cell>
          <cell r="J29">
            <v>25.22</v>
          </cell>
          <cell r="K29">
            <v>60.31</v>
          </cell>
          <cell r="L29">
            <v>455.96</v>
          </cell>
          <cell r="M29">
            <v>35.25</v>
          </cell>
        </row>
        <row r="30">
          <cell r="B30" t="str">
            <v>澧县</v>
          </cell>
          <cell r="C30">
            <v>149</v>
          </cell>
          <cell r="D30">
            <v>60</v>
          </cell>
          <cell r="E30">
            <v>699.31</v>
          </cell>
          <cell r="F30">
            <v>422.4</v>
          </cell>
          <cell r="G30">
            <v>1121.71</v>
          </cell>
          <cell r="H30">
            <v>-77.4400000000001</v>
          </cell>
          <cell r="I30">
            <v>104.55</v>
          </cell>
          <cell r="J30">
            <v>87.54</v>
          </cell>
          <cell r="K30">
            <v>269.53</v>
          </cell>
          <cell r="L30">
            <v>852.18</v>
          </cell>
          <cell r="M30">
            <v>52.87</v>
          </cell>
        </row>
        <row r="31">
          <cell r="B31" t="str">
            <v>石门县</v>
          </cell>
          <cell r="C31">
            <v>128</v>
          </cell>
          <cell r="D31">
            <v>114</v>
          </cell>
          <cell r="E31">
            <v>600.75</v>
          </cell>
          <cell r="F31">
            <v>802.56</v>
          </cell>
          <cell r="G31">
            <v>1403.31</v>
          </cell>
          <cell r="H31">
            <v>-52.8</v>
          </cell>
          <cell r="I31">
            <v>90.52</v>
          </cell>
          <cell r="J31">
            <v>63.73</v>
          </cell>
          <cell r="K31">
            <v>207.05</v>
          </cell>
          <cell r="L31">
            <v>1196.26</v>
          </cell>
          <cell r="M31">
            <v>100.45</v>
          </cell>
        </row>
        <row r="32">
          <cell r="B32" t="str">
            <v>张家界小计</v>
          </cell>
          <cell r="C32">
            <v>98</v>
          </cell>
          <cell r="D32">
            <v>56</v>
          </cell>
          <cell r="E32">
            <v>459.95</v>
          </cell>
          <cell r="F32">
            <v>394.24</v>
          </cell>
          <cell r="G32">
            <v>854.19</v>
          </cell>
          <cell r="H32">
            <v>-24.64</v>
          </cell>
          <cell r="I32">
            <v>72.27</v>
          </cell>
          <cell r="J32">
            <v>52.51</v>
          </cell>
          <cell r="K32">
            <v>149.42</v>
          </cell>
          <cell r="L32">
            <v>704.77</v>
          </cell>
          <cell r="M32">
            <v>49.34</v>
          </cell>
        </row>
        <row r="33">
          <cell r="B33" t="str">
            <v>永定区</v>
          </cell>
          <cell r="C33">
            <v>55</v>
          </cell>
          <cell r="D33">
            <v>47</v>
          </cell>
          <cell r="E33">
            <v>258.13</v>
          </cell>
          <cell r="F33">
            <v>330.88</v>
          </cell>
          <cell r="G33">
            <v>589.01</v>
          </cell>
          <cell r="H33">
            <v>-17.6</v>
          </cell>
          <cell r="I33">
            <v>42.1</v>
          </cell>
          <cell r="J33">
            <v>32.03</v>
          </cell>
          <cell r="K33">
            <v>91.73</v>
          </cell>
          <cell r="L33">
            <v>497.28</v>
          </cell>
          <cell r="M33">
            <v>41.41</v>
          </cell>
        </row>
        <row r="34">
          <cell r="B34" t="str">
            <v>武陵源区</v>
          </cell>
          <cell r="C34">
            <v>8</v>
          </cell>
          <cell r="D34">
            <v>9</v>
          </cell>
          <cell r="E34">
            <v>37.55</v>
          </cell>
          <cell r="F34">
            <v>63.36</v>
          </cell>
          <cell r="G34">
            <v>100.91</v>
          </cell>
          <cell r="H34">
            <v>0</v>
          </cell>
          <cell r="I34">
            <v>5.61</v>
          </cell>
          <cell r="J34">
            <v>2.88</v>
          </cell>
          <cell r="K34">
            <v>8.49</v>
          </cell>
          <cell r="L34">
            <v>92.42</v>
          </cell>
          <cell r="M34">
            <v>7.93</v>
          </cell>
        </row>
        <row r="35">
          <cell r="B35" t="str">
            <v>慈利县</v>
          </cell>
        </row>
        <row r="35">
          <cell r="E35">
            <v>0</v>
          </cell>
          <cell r="F35">
            <v>0</v>
          </cell>
          <cell r="G35">
            <v>0</v>
          </cell>
          <cell r="H35">
            <v>0</v>
          </cell>
          <cell r="I35">
            <v>0</v>
          </cell>
          <cell r="J35">
            <v>0</v>
          </cell>
          <cell r="K35">
            <v>0</v>
          </cell>
          <cell r="L35">
            <v>0</v>
          </cell>
          <cell r="M35">
            <v>0</v>
          </cell>
        </row>
        <row r="36">
          <cell r="B36" t="str">
            <v>桑植县</v>
          </cell>
          <cell r="C36">
            <v>35</v>
          </cell>
          <cell r="D36">
            <v>0</v>
          </cell>
          <cell r="E36">
            <v>164.27</v>
          </cell>
          <cell r="F36">
            <v>0</v>
          </cell>
          <cell r="G36">
            <v>164.27</v>
          </cell>
          <cell r="H36">
            <v>-7.03999999999999</v>
          </cell>
          <cell r="I36">
            <v>24.56</v>
          </cell>
          <cell r="J36">
            <v>17.6</v>
          </cell>
          <cell r="K36">
            <v>49.2</v>
          </cell>
          <cell r="L36">
            <v>115.07</v>
          </cell>
          <cell r="M36">
            <v>0</v>
          </cell>
        </row>
        <row r="37">
          <cell r="B37" t="str">
            <v>益阳市小计</v>
          </cell>
          <cell r="C37">
            <v>357</v>
          </cell>
          <cell r="D37">
            <v>411</v>
          </cell>
          <cell r="E37">
            <v>1675.52</v>
          </cell>
          <cell r="F37">
            <v>2893.44</v>
          </cell>
          <cell r="G37">
            <v>4568.96</v>
          </cell>
          <cell r="H37">
            <v>-95.0400000000001</v>
          </cell>
          <cell r="I37">
            <v>251.22</v>
          </cell>
          <cell r="J37">
            <v>227.73</v>
          </cell>
          <cell r="K37">
            <v>573.99</v>
          </cell>
          <cell r="L37">
            <v>3994.97</v>
          </cell>
          <cell r="M37">
            <v>362.15</v>
          </cell>
        </row>
        <row r="38">
          <cell r="B38" t="str">
            <v>安化县</v>
          </cell>
          <cell r="C38">
            <v>35</v>
          </cell>
          <cell r="D38">
            <v>133</v>
          </cell>
          <cell r="E38">
            <v>164.27</v>
          </cell>
          <cell r="F38">
            <v>936.32</v>
          </cell>
          <cell r="G38">
            <v>1100.59</v>
          </cell>
          <cell r="H38">
            <v>-10.5600000000001</v>
          </cell>
          <cell r="I38">
            <v>24.56</v>
          </cell>
          <cell r="J38">
            <v>36.98</v>
          </cell>
          <cell r="K38">
            <v>72.1000000000001</v>
          </cell>
          <cell r="L38">
            <v>1028.49</v>
          </cell>
          <cell r="M38">
            <v>117.19</v>
          </cell>
        </row>
        <row r="39">
          <cell r="B39" t="str">
            <v>南县</v>
          </cell>
          <cell r="C39">
            <v>232</v>
          </cell>
          <cell r="D39">
            <v>211</v>
          </cell>
          <cell r="E39">
            <v>1088.85</v>
          </cell>
          <cell r="F39">
            <v>1485.44</v>
          </cell>
          <cell r="G39">
            <v>2574.29</v>
          </cell>
          <cell r="H39">
            <v>-45.7600000000002</v>
          </cell>
          <cell r="I39">
            <v>162.8</v>
          </cell>
          <cell r="J39">
            <v>125</v>
          </cell>
          <cell r="K39">
            <v>333.56</v>
          </cell>
          <cell r="L39">
            <v>2240.73</v>
          </cell>
          <cell r="M39">
            <v>185.92</v>
          </cell>
        </row>
        <row r="40">
          <cell r="B40" t="str">
            <v>沅江市</v>
          </cell>
          <cell r="C40">
            <v>90</v>
          </cell>
          <cell r="D40">
            <v>67</v>
          </cell>
          <cell r="E40">
            <v>422.4</v>
          </cell>
          <cell r="F40">
            <v>471.68</v>
          </cell>
          <cell r="G40">
            <v>894.08</v>
          </cell>
          <cell r="H40">
            <v>-38.7199999999998</v>
          </cell>
          <cell r="I40">
            <v>63.86</v>
          </cell>
          <cell r="J40">
            <v>65.75</v>
          </cell>
          <cell r="K40">
            <v>168.33</v>
          </cell>
          <cell r="L40">
            <v>725.75</v>
          </cell>
          <cell r="M40">
            <v>59.04</v>
          </cell>
        </row>
        <row r="41">
          <cell r="B41" t="str">
            <v>永州市小计</v>
          </cell>
          <cell r="C41">
            <v>224</v>
          </cell>
          <cell r="D41">
            <v>168</v>
          </cell>
          <cell r="E41">
            <v>1051.3</v>
          </cell>
          <cell r="F41">
            <v>1182.72</v>
          </cell>
          <cell r="G41">
            <v>2234.02</v>
          </cell>
          <cell r="H41">
            <v>-168.96</v>
          </cell>
          <cell r="I41">
            <v>157.19</v>
          </cell>
          <cell r="J41">
            <v>149.02</v>
          </cell>
          <cell r="K41">
            <v>475.17</v>
          </cell>
          <cell r="L41">
            <v>1758.85</v>
          </cell>
          <cell r="M41">
            <v>148.03</v>
          </cell>
        </row>
        <row r="42">
          <cell r="B42" t="str">
            <v>江华县</v>
          </cell>
          <cell r="C42">
            <v>85</v>
          </cell>
          <cell r="D42">
            <v>95</v>
          </cell>
          <cell r="E42">
            <v>398.93</v>
          </cell>
          <cell r="F42">
            <v>668.8</v>
          </cell>
          <cell r="G42">
            <v>1067.73</v>
          </cell>
          <cell r="H42">
            <v>-7.04000000000008</v>
          </cell>
          <cell r="I42">
            <v>59.65</v>
          </cell>
          <cell r="J42">
            <v>41.5</v>
          </cell>
          <cell r="K42">
            <v>108.19</v>
          </cell>
          <cell r="L42">
            <v>959.54</v>
          </cell>
          <cell r="M42">
            <v>83.71</v>
          </cell>
        </row>
        <row r="43">
          <cell r="B43" t="str">
            <v>江永县</v>
          </cell>
          <cell r="C43">
            <v>60</v>
          </cell>
          <cell r="D43">
            <v>11</v>
          </cell>
          <cell r="E43">
            <v>281.6</v>
          </cell>
          <cell r="F43">
            <v>77.44</v>
          </cell>
          <cell r="G43">
            <v>359.04</v>
          </cell>
          <cell r="H43">
            <v>-52.8</v>
          </cell>
          <cell r="I43">
            <v>42.1</v>
          </cell>
          <cell r="J43">
            <v>31.46</v>
          </cell>
          <cell r="K43">
            <v>126.36</v>
          </cell>
          <cell r="L43">
            <v>232.68</v>
          </cell>
          <cell r="M43">
            <v>9.69</v>
          </cell>
        </row>
        <row r="44">
          <cell r="B44" t="str">
            <v>蓝山县</v>
          </cell>
          <cell r="C44">
            <v>16</v>
          </cell>
          <cell r="D44">
            <v>12</v>
          </cell>
          <cell r="E44">
            <v>75.09</v>
          </cell>
          <cell r="F44">
            <v>84.48</v>
          </cell>
          <cell r="G44">
            <v>159.57</v>
          </cell>
          <cell r="H44">
            <v>-21.12</v>
          </cell>
          <cell r="I44">
            <v>11.23</v>
          </cell>
          <cell r="J44">
            <v>10.22</v>
          </cell>
          <cell r="K44">
            <v>42.57</v>
          </cell>
          <cell r="L44">
            <v>117</v>
          </cell>
          <cell r="M44">
            <v>10.57</v>
          </cell>
        </row>
        <row r="45">
          <cell r="B45" t="str">
            <v>宁远县</v>
          </cell>
          <cell r="C45">
            <v>0</v>
          </cell>
          <cell r="D45">
            <v>0</v>
          </cell>
          <cell r="E45">
            <v>0</v>
          </cell>
          <cell r="F45">
            <v>0</v>
          </cell>
          <cell r="G45">
            <v>0</v>
          </cell>
          <cell r="H45">
            <v>0</v>
          </cell>
          <cell r="I45">
            <v>0</v>
          </cell>
          <cell r="J45">
            <v>0</v>
          </cell>
          <cell r="K45">
            <v>0</v>
          </cell>
          <cell r="L45">
            <v>0</v>
          </cell>
          <cell r="M45">
            <v>0</v>
          </cell>
        </row>
        <row r="46">
          <cell r="B46" t="str">
            <v>祁阳市</v>
          </cell>
          <cell r="C46">
            <v>0</v>
          </cell>
          <cell r="D46">
            <v>0</v>
          </cell>
          <cell r="E46">
            <v>0</v>
          </cell>
          <cell r="F46">
            <v>0</v>
          </cell>
          <cell r="G46">
            <v>0</v>
          </cell>
          <cell r="H46">
            <v>-88</v>
          </cell>
        </row>
        <row r="46">
          <cell r="J46">
            <v>32.83</v>
          </cell>
          <cell r="K46">
            <v>120.83</v>
          </cell>
          <cell r="L46">
            <v>-120.83</v>
          </cell>
          <cell r="M46">
            <v>0</v>
          </cell>
        </row>
        <row r="47">
          <cell r="B47" t="str">
            <v>新田县</v>
          </cell>
          <cell r="C47">
            <v>42</v>
          </cell>
          <cell r="D47">
            <v>33</v>
          </cell>
          <cell r="E47">
            <v>197.12</v>
          </cell>
          <cell r="F47">
            <v>232.32</v>
          </cell>
          <cell r="G47">
            <v>429.44</v>
          </cell>
          <cell r="H47">
            <v>0</v>
          </cell>
          <cell r="I47">
            <v>29.47</v>
          </cell>
          <cell r="J47">
            <v>21.12</v>
          </cell>
          <cell r="K47">
            <v>50.59</v>
          </cell>
          <cell r="L47">
            <v>378.85</v>
          </cell>
          <cell r="M47">
            <v>29.08</v>
          </cell>
        </row>
        <row r="48">
          <cell r="B48" t="str">
            <v>双牌县</v>
          </cell>
          <cell r="C48">
            <v>21</v>
          </cell>
          <cell r="D48">
            <v>17</v>
          </cell>
          <cell r="E48">
            <v>98.56</v>
          </cell>
          <cell r="F48">
            <v>119.68</v>
          </cell>
          <cell r="G48">
            <v>218.24</v>
          </cell>
          <cell r="H48">
            <v>0</v>
          </cell>
          <cell r="I48">
            <v>14.74</v>
          </cell>
          <cell r="J48">
            <v>11.89</v>
          </cell>
          <cell r="K48">
            <v>26.63</v>
          </cell>
          <cell r="L48">
            <v>191.61</v>
          </cell>
          <cell r="M48">
            <v>14.98</v>
          </cell>
        </row>
        <row r="49">
          <cell r="B49" t="str">
            <v>郴州市小计</v>
          </cell>
          <cell r="C49">
            <v>100</v>
          </cell>
          <cell r="D49">
            <v>104</v>
          </cell>
          <cell r="E49">
            <v>469.33</v>
          </cell>
          <cell r="F49">
            <v>732.16</v>
          </cell>
          <cell r="G49">
            <v>1201.49</v>
          </cell>
          <cell r="H49">
            <v>0</v>
          </cell>
          <cell r="I49">
            <v>70.16</v>
          </cell>
          <cell r="J49">
            <v>72.88</v>
          </cell>
          <cell r="K49">
            <v>143.04</v>
          </cell>
          <cell r="L49">
            <v>1058.45</v>
          </cell>
          <cell r="M49">
            <v>91.63</v>
          </cell>
        </row>
        <row r="50">
          <cell r="B50" t="str">
            <v>安仁县</v>
          </cell>
          <cell r="C50">
            <v>0</v>
          </cell>
          <cell r="D50">
            <v>0</v>
          </cell>
          <cell r="E50">
            <v>0</v>
          </cell>
          <cell r="F50">
            <v>0</v>
          </cell>
          <cell r="G50">
            <v>0</v>
          </cell>
          <cell r="H50">
            <v>0</v>
          </cell>
          <cell r="I50">
            <v>0</v>
          </cell>
          <cell r="J50">
            <v>11.19</v>
          </cell>
          <cell r="K50">
            <v>11.19</v>
          </cell>
          <cell r="L50">
            <v>-11.19</v>
          </cell>
          <cell r="M50">
            <v>0</v>
          </cell>
        </row>
        <row r="51">
          <cell r="B51" t="str">
            <v>桂东县</v>
          </cell>
          <cell r="C51">
            <v>0</v>
          </cell>
          <cell r="D51">
            <v>3</v>
          </cell>
          <cell r="E51">
            <v>0</v>
          </cell>
          <cell r="F51">
            <v>21.12</v>
          </cell>
          <cell r="G51">
            <v>21.12</v>
          </cell>
          <cell r="H51">
            <v>0</v>
          </cell>
          <cell r="I51">
            <v>0</v>
          </cell>
          <cell r="J51">
            <v>0</v>
          </cell>
          <cell r="K51">
            <v>0</v>
          </cell>
          <cell r="L51">
            <v>21.12</v>
          </cell>
          <cell r="M51">
            <v>2.64</v>
          </cell>
        </row>
        <row r="52">
          <cell r="B52" t="str">
            <v>汝城县</v>
          </cell>
          <cell r="C52">
            <v>25</v>
          </cell>
          <cell r="D52">
            <v>37</v>
          </cell>
          <cell r="E52">
            <v>117.33</v>
          </cell>
          <cell r="F52">
            <v>260.48</v>
          </cell>
          <cell r="G52">
            <v>377.81</v>
          </cell>
          <cell r="H52">
            <v>0</v>
          </cell>
          <cell r="I52">
            <v>17.54</v>
          </cell>
          <cell r="J52">
            <v>15.83</v>
          </cell>
          <cell r="K52">
            <v>33.37</v>
          </cell>
          <cell r="L52">
            <v>344.44</v>
          </cell>
          <cell r="M52">
            <v>32.6</v>
          </cell>
        </row>
        <row r="53">
          <cell r="B53" t="str">
            <v>宜章县</v>
          </cell>
          <cell r="C53">
            <v>32</v>
          </cell>
          <cell r="D53">
            <v>64</v>
          </cell>
          <cell r="E53">
            <v>150.19</v>
          </cell>
          <cell r="F53">
            <v>450.56</v>
          </cell>
          <cell r="G53">
            <v>600.75</v>
          </cell>
          <cell r="H53">
            <v>0</v>
          </cell>
          <cell r="I53">
            <v>22.45</v>
          </cell>
          <cell r="J53">
            <v>21.14</v>
          </cell>
          <cell r="K53">
            <v>43.59</v>
          </cell>
          <cell r="L53">
            <v>557.16</v>
          </cell>
          <cell r="M53">
            <v>56.39</v>
          </cell>
        </row>
        <row r="54">
          <cell r="B54" t="str">
            <v>永兴县</v>
          </cell>
          <cell r="C54">
            <v>43</v>
          </cell>
          <cell r="D54">
            <v>0</v>
          </cell>
          <cell r="E54">
            <v>201.81</v>
          </cell>
          <cell r="F54">
            <v>0</v>
          </cell>
          <cell r="G54">
            <v>201.81</v>
          </cell>
          <cell r="H54">
            <v>0</v>
          </cell>
          <cell r="I54">
            <v>30.17</v>
          </cell>
          <cell r="J54">
            <v>24.72</v>
          </cell>
          <cell r="K54">
            <v>54.89</v>
          </cell>
          <cell r="L54">
            <v>146.92</v>
          </cell>
          <cell r="M54">
            <v>0</v>
          </cell>
        </row>
        <row r="55">
          <cell r="B55" t="str">
            <v>娄底市小计</v>
          </cell>
          <cell r="C55">
            <v>565</v>
          </cell>
          <cell r="D55">
            <v>476</v>
          </cell>
          <cell r="E55">
            <v>2651.73</v>
          </cell>
          <cell r="F55">
            <v>3351.04</v>
          </cell>
          <cell r="G55">
            <v>6002.77</v>
          </cell>
          <cell r="H55">
            <v>-17.6</v>
          </cell>
          <cell r="I55">
            <v>398.57</v>
          </cell>
          <cell r="J55">
            <v>337.06</v>
          </cell>
          <cell r="K55">
            <v>753.23</v>
          </cell>
          <cell r="L55">
            <v>5249.54</v>
          </cell>
          <cell r="M55">
            <v>419.42</v>
          </cell>
        </row>
        <row r="56">
          <cell r="B56" t="str">
            <v>涟源市</v>
          </cell>
          <cell r="C56">
            <v>123</v>
          </cell>
          <cell r="D56">
            <v>0</v>
          </cell>
          <cell r="E56">
            <v>577.28</v>
          </cell>
          <cell r="F56">
            <v>0</v>
          </cell>
          <cell r="G56">
            <v>577.28</v>
          </cell>
          <cell r="H56">
            <v>-7.04000000000008</v>
          </cell>
          <cell r="I56">
            <v>86.31</v>
          </cell>
          <cell r="J56">
            <v>50.03</v>
          </cell>
          <cell r="K56">
            <v>143.38</v>
          </cell>
          <cell r="L56">
            <v>433.9</v>
          </cell>
          <cell r="M56">
            <v>0</v>
          </cell>
        </row>
        <row r="57">
          <cell r="B57" t="str">
            <v>双峰县</v>
          </cell>
          <cell r="C57">
            <v>192</v>
          </cell>
          <cell r="D57">
            <v>72</v>
          </cell>
          <cell r="E57">
            <v>901.12</v>
          </cell>
          <cell r="F57">
            <v>506.88</v>
          </cell>
          <cell r="G57">
            <v>1408</v>
          </cell>
          <cell r="H57">
            <v>0</v>
          </cell>
          <cell r="I57">
            <v>134.73</v>
          </cell>
          <cell r="J57">
            <v>133.18</v>
          </cell>
          <cell r="K57">
            <v>267.91</v>
          </cell>
          <cell r="L57">
            <v>1140.09</v>
          </cell>
          <cell r="M57">
            <v>63.44</v>
          </cell>
        </row>
        <row r="58">
          <cell r="B58" t="str">
            <v>冷水江市</v>
          </cell>
          <cell r="C58">
            <v>0</v>
          </cell>
          <cell r="D58">
            <v>0</v>
          </cell>
          <cell r="E58">
            <v>0</v>
          </cell>
          <cell r="F58">
            <v>0</v>
          </cell>
          <cell r="G58">
            <v>0</v>
          </cell>
          <cell r="H58">
            <v>0</v>
          </cell>
          <cell r="I58">
            <v>0</v>
          </cell>
          <cell r="J58">
            <v>0</v>
          </cell>
          <cell r="K58">
            <v>0</v>
          </cell>
          <cell r="L58">
            <v>0</v>
          </cell>
          <cell r="M58">
            <v>0</v>
          </cell>
        </row>
        <row r="59">
          <cell r="B59" t="str">
            <v>新化县</v>
          </cell>
          <cell r="C59">
            <v>250</v>
          </cell>
          <cell r="D59">
            <v>404</v>
          </cell>
          <cell r="E59">
            <v>1173.33</v>
          </cell>
          <cell r="F59">
            <v>2844.16</v>
          </cell>
          <cell r="G59">
            <v>4017.49</v>
          </cell>
          <cell r="H59">
            <v>-10.5599999999999</v>
          </cell>
          <cell r="I59">
            <v>177.53</v>
          </cell>
          <cell r="J59">
            <v>153.85</v>
          </cell>
          <cell r="K59">
            <v>341.94</v>
          </cell>
          <cell r="L59">
            <v>3675.55</v>
          </cell>
          <cell r="M59">
            <v>355.98</v>
          </cell>
        </row>
        <row r="60">
          <cell r="B60" t="str">
            <v>怀化市小计</v>
          </cell>
          <cell r="C60">
            <v>416</v>
          </cell>
          <cell r="D60">
            <v>300</v>
          </cell>
          <cell r="E60">
            <v>1952.42</v>
          </cell>
          <cell r="F60">
            <v>2112</v>
          </cell>
          <cell r="G60">
            <v>4064.42</v>
          </cell>
          <cell r="H60">
            <v>-95.0400000000002</v>
          </cell>
          <cell r="I60">
            <v>298.94</v>
          </cell>
          <cell r="J60">
            <v>219.1</v>
          </cell>
          <cell r="K60">
            <v>613.08</v>
          </cell>
          <cell r="L60">
            <v>3451.34</v>
          </cell>
          <cell r="M60">
            <v>264.34</v>
          </cell>
        </row>
        <row r="61">
          <cell r="B61" t="str">
            <v>辰溪县</v>
          </cell>
        </row>
        <row r="61">
          <cell r="E61">
            <v>0</v>
          </cell>
          <cell r="F61">
            <v>0</v>
          </cell>
          <cell r="G61">
            <v>0</v>
          </cell>
          <cell r="H61">
            <v>0</v>
          </cell>
          <cell r="I61">
            <v>0</v>
          </cell>
          <cell r="J61">
            <v>0</v>
          </cell>
          <cell r="K61">
            <v>0</v>
          </cell>
          <cell r="L61">
            <v>0</v>
          </cell>
          <cell r="M61">
            <v>0</v>
          </cell>
        </row>
        <row r="62">
          <cell r="B62" t="str">
            <v>会同县</v>
          </cell>
          <cell r="C62">
            <v>45</v>
          </cell>
          <cell r="D62">
            <v>4</v>
          </cell>
          <cell r="E62">
            <v>211.2</v>
          </cell>
          <cell r="F62">
            <v>28.16</v>
          </cell>
          <cell r="G62">
            <v>239.36</v>
          </cell>
          <cell r="H62">
            <v>-38.72</v>
          </cell>
          <cell r="I62">
            <v>31.58</v>
          </cell>
          <cell r="J62">
            <v>31.67</v>
          </cell>
          <cell r="K62">
            <v>101.97</v>
          </cell>
          <cell r="L62">
            <v>137.39</v>
          </cell>
          <cell r="M62">
            <v>3.52</v>
          </cell>
        </row>
        <row r="63">
          <cell r="B63" t="str">
            <v>靖州县</v>
          </cell>
          <cell r="C63">
            <v>6</v>
          </cell>
          <cell r="D63">
            <v>2</v>
          </cell>
          <cell r="E63">
            <v>28.16</v>
          </cell>
          <cell r="F63">
            <v>14.08</v>
          </cell>
          <cell r="G63">
            <v>42.24</v>
          </cell>
          <cell r="H63">
            <v>0</v>
          </cell>
          <cell r="I63">
            <v>4.21</v>
          </cell>
          <cell r="J63">
            <v>2.15</v>
          </cell>
          <cell r="K63">
            <v>6.36</v>
          </cell>
          <cell r="L63">
            <v>35.88</v>
          </cell>
          <cell r="M63">
            <v>1.76</v>
          </cell>
        </row>
        <row r="64">
          <cell r="B64" t="str">
            <v>麻阳县</v>
          </cell>
          <cell r="C64">
            <v>16</v>
          </cell>
          <cell r="D64">
            <v>19</v>
          </cell>
          <cell r="E64">
            <v>75.09</v>
          </cell>
          <cell r="F64">
            <v>133.76</v>
          </cell>
          <cell r="G64">
            <v>208.85</v>
          </cell>
          <cell r="H64">
            <v>0</v>
          </cell>
          <cell r="I64">
            <v>11.23</v>
          </cell>
          <cell r="J64">
            <v>9.29</v>
          </cell>
          <cell r="K64">
            <v>20.52</v>
          </cell>
          <cell r="L64">
            <v>188.33</v>
          </cell>
          <cell r="M64">
            <v>16.74</v>
          </cell>
        </row>
        <row r="65">
          <cell r="B65" t="str">
            <v>通道县</v>
          </cell>
          <cell r="C65">
            <v>9</v>
          </cell>
          <cell r="D65">
            <v>0</v>
          </cell>
          <cell r="E65">
            <v>42.24</v>
          </cell>
          <cell r="F65">
            <v>0</v>
          </cell>
          <cell r="G65">
            <v>42.24</v>
          </cell>
          <cell r="H65">
            <v>0</v>
          </cell>
          <cell r="I65">
            <v>6.32</v>
          </cell>
          <cell r="J65">
            <v>8.88</v>
          </cell>
          <cell r="K65">
            <v>15.2</v>
          </cell>
          <cell r="L65">
            <v>27.04</v>
          </cell>
          <cell r="M65">
            <v>0</v>
          </cell>
        </row>
        <row r="66">
          <cell r="B66" t="str">
            <v>新晃县</v>
          </cell>
        </row>
        <row r="66">
          <cell r="E66">
            <v>0</v>
          </cell>
          <cell r="F66">
            <v>0</v>
          </cell>
          <cell r="G66">
            <v>0</v>
          </cell>
          <cell r="H66">
            <v>0</v>
          </cell>
          <cell r="I66">
            <v>0</v>
          </cell>
          <cell r="J66">
            <v>0</v>
          </cell>
          <cell r="K66">
            <v>0</v>
          </cell>
          <cell r="L66">
            <v>0</v>
          </cell>
          <cell r="M66">
            <v>0</v>
          </cell>
        </row>
        <row r="67">
          <cell r="B67" t="str">
            <v>溆浦县</v>
          </cell>
          <cell r="C67">
            <v>142</v>
          </cell>
          <cell r="D67">
            <v>175</v>
          </cell>
          <cell r="E67">
            <v>666.45</v>
          </cell>
          <cell r="F67">
            <v>1232</v>
          </cell>
          <cell r="G67">
            <v>1898.45</v>
          </cell>
          <cell r="H67">
            <v>-17.6000000000001</v>
          </cell>
          <cell r="I67">
            <v>103.15</v>
          </cell>
          <cell r="J67">
            <v>52.95</v>
          </cell>
          <cell r="K67">
            <v>173.7</v>
          </cell>
          <cell r="L67">
            <v>1724.75</v>
          </cell>
          <cell r="M67">
            <v>154.2</v>
          </cell>
        </row>
        <row r="68">
          <cell r="B68" t="str">
            <v>沅陵县</v>
          </cell>
          <cell r="C68">
            <v>134</v>
          </cell>
          <cell r="D68">
            <v>76</v>
          </cell>
          <cell r="E68">
            <v>628.91</v>
          </cell>
          <cell r="F68">
            <v>535.04</v>
          </cell>
          <cell r="G68">
            <v>1163.95</v>
          </cell>
          <cell r="H68">
            <v>-3.52000000000021</v>
          </cell>
          <cell r="I68">
            <v>97.54</v>
          </cell>
          <cell r="J68">
            <v>77.54</v>
          </cell>
          <cell r="K68">
            <v>178.6</v>
          </cell>
          <cell r="L68">
            <v>985.35</v>
          </cell>
          <cell r="M68">
            <v>66.97</v>
          </cell>
        </row>
        <row r="69">
          <cell r="B69" t="str">
            <v>芷江县</v>
          </cell>
          <cell r="C69">
            <v>49</v>
          </cell>
          <cell r="D69">
            <v>0</v>
          </cell>
          <cell r="E69">
            <v>229.97</v>
          </cell>
          <cell r="F69">
            <v>0</v>
          </cell>
          <cell r="G69">
            <v>229.97</v>
          </cell>
          <cell r="H69">
            <v>-35.1999999999999</v>
          </cell>
          <cell r="I69">
            <v>34.38</v>
          </cell>
          <cell r="J69">
            <v>31.14</v>
          </cell>
          <cell r="K69">
            <v>100.72</v>
          </cell>
          <cell r="L69">
            <v>129.25</v>
          </cell>
          <cell r="M69">
            <v>0</v>
          </cell>
        </row>
        <row r="70">
          <cell r="B70" t="str">
            <v>中方县</v>
          </cell>
          <cell r="C70">
            <v>15</v>
          </cell>
          <cell r="D70">
            <v>24</v>
          </cell>
          <cell r="E70">
            <v>70.4</v>
          </cell>
          <cell r="F70">
            <v>168.96</v>
          </cell>
          <cell r="G70">
            <v>239.36</v>
          </cell>
          <cell r="H70">
            <v>0</v>
          </cell>
          <cell r="I70">
            <v>10.53</v>
          </cell>
          <cell r="J70">
            <v>5.48</v>
          </cell>
          <cell r="K70">
            <v>16.01</v>
          </cell>
          <cell r="L70">
            <v>223.35</v>
          </cell>
          <cell r="M70">
            <v>21.15</v>
          </cell>
        </row>
        <row r="71">
          <cell r="B71" t="str">
            <v>湘西州小计</v>
          </cell>
          <cell r="C71">
            <v>146</v>
          </cell>
          <cell r="D71">
            <v>117</v>
          </cell>
          <cell r="E71">
            <v>685.23</v>
          </cell>
          <cell r="F71">
            <v>823.68</v>
          </cell>
          <cell r="G71">
            <v>1508.91</v>
          </cell>
          <cell r="H71">
            <v>-63.36</v>
          </cell>
          <cell r="I71">
            <v>102.45</v>
          </cell>
          <cell r="J71">
            <v>71.86</v>
          </cell>
          <cell r="K71">
            <v>237.67</v>
          </cell>
          <cell r="L71">
            <v>1271.24</v>
          </cell>
          <cell r="M71">
            <v>103.09</v>
          </cell>
        </row>
        <row r="72">
          <cell r="B72" t="str">
            <v>保靖县</v>
          </cell>
          <cell r="C72">
            <v>42</v>
          </cell>
          <cell r="D72">
            <v>46</v>
          </cell>
          <cell r="E72">
            <v>197.12</v>
          </cell>
          <cell r="F72">
            <v>323.84</v>
          </cell>
          <cell r="G72">
            <v>520.96</v>
          </cell>
          <cell r="H72">
            <v>-10.56</v>
          </cell>
          <cell r="I72">
            <v>29.47</v>
          </cell>
          <cell r="J72">
            <v>18.55</v>
          </cell>
          <cell r="K72">
            <v>58.58</v>
          </cell>
          <cell r="L72">
            <v>462.38</v>
          </cell>
          <cell r="M72">
            <v>40.53</v>
          </cell>
        </row>
        <row r="73">
          <cell r="B73" t="str">
            <v>凤凰县</v>
          </cell>
        </row>
        <row r="73">
          <cell r="E73">
            <v>0</v>
          </cell>
          <cell r="F73">
            <v>0</v>
          </cell>
          <cell r="G73">
            <v>0</v>
          </cell>
          <cell r="H73">
            <v>0</v>
          </cell>
          <cell r="I73">
            <v>0</v>
          </cell>
          <cell r="J73">
            <v>0</v>
          </cell>
          <cell r="K73">
            <v>0</v>
          </cell>
          <cell r="L73">
            <v>0</v>
          </cell>
          <cell r="M73">
            <v>0</v>
          </cell>
        </row>
        <row r="74">
          <cell r="B74" t="str">
            <v>古丈县</v>
          </cell>
          <cell r="C74">
            <v>0</v>
          </cell>
          <cell r="D74">
            <v>9</v>
          </cell>
          <cell r="E74">
            <v>0</v>
          </cell>
          <cell r="F74">
            <v>63.36</v>
          </cell>
          <cell r="G74">
            <v>63.36</v>
          </cell>
          <cell r="H74">
            <v>0</v>
          </cell>
          <cell r="I74">
            <v>0</v>
          </cell>
          <cell r="J74">
            <v>0</v>
          </cell>
          <cell r="K74">
            <v>0</v>
          </cell>
          <cell r="L74">
            <v>63.36</v>
          </cell>
          <cell r="M74">
            <v>7.93</v>
          </cell>
        </row>
        <row r="75">
          <cell r="B75" t="str">
            <v>花垣县</v>
          </cell>
          <cell r="C75">
            <v>17</v>
          </cell>
          <cell r="D75">
            <v>24</v>
          </cell>
          <cell r="E75">
            <v>79.79</v>
          </cell>
          <cell r="F75">
            <v>168.96</v>
          </cell>
          <cell r="G75">
            <v>248.75</v>
          </cell>
          <cell r="H75">
            <v>0</v>
          </cell>
          <cell r="I75">
            <v>11.93</v>
          </cell>
          <cell r="J75">
            <v>6.07</v>
          </cell>
          <cell r="K75">
            <v>18</v>
          </cell>
          <cell r="L75">
            <v>230.75</v>
          </cell>
          <cell r="M75">
            <v>21.15</v>
          </cell>
        </row>
        <row r="76">
          <cell r="B76" t="str">
            <v>吉首市</v>
          </cell>
        </row>
        <row r="76">
          <cell r="E76">
            <v>0</v>
          </cell>
          <cell r="F76">
            <v>0</v>
          </cell>
          <cell r="G76">
            <v>0</v>
          </cell>
          <cell r="H76">
            <v>0</v>
          </cell>
          <cell r="I76">
            <v>0</v>
          </cell>
          <cell r="J76">
            <v>0</v>
          </cell>
          <cell r="K76">
            <v>0</v>
          </cell>
          <cell r="L76">
            <v>0</v>
          </cell>
          <cell r="M76">
            <v>0</v>
          </cell>
        </row>
        <row r="77">
          <cell r="B77" t="str">
            <v>龙山县</v>
          </cell>
          <cell r="C77">
            <v>48</v>
          </cell>
          <cell r="D77">
            <v>38</v>
          </cell>
          <cell r="E77">
            <v>225.28</v>
          </cell>
          <cell r="F77">
            <v>267.52</v>
          </cell>
          <cell r="G77">
            <v>492.8</v>
          </cell>
          <cell r="H77">
            <v>0</v>
          </cell>
          <cell r="I77">
            <v>33.68</v>
          </cell>
          <cell r="J77">
            <v>17.52</v>
          </cell>
          <cell r="K77">
            <v>51.2</v>
          </cell>
          <cell r="L77">
            <v>441.6</v>
          </cell>
          <cell r="M77">
            <v>33.48</v>
          </cell>
        </row>
        <row r="78">
          <cell r="B78" t="str">
            <v>泸溪县</v>
          </cell>
          <cell r="C78">
            <v>16</v>
          </cell>
          <cell r="D78">
            <v>0</v>
          </cell>
          <cell r="E78">
            <v>75.09</v>
          </cell>
          <cell r="F78">
            <v>0</v>
          </cell>
          <cell r="G78">
            <v>75.09</v>
          </cell>
          <cell r="H78">
            <v>-28.16</v>
          </cell>
          <cell r="I78">
            <v>11.23</v>
          </cell>
          <cell r="J78">
            <v>14.35</v>
          </cell>
          <cell r="K78">
            <v>53.74</v>
          </cell>
          <cell r="L78">
            <v>21.35</v>
          </cell>
          <cell r="M78">
            <v>0</v>
          </cell>
        </row>
        <row r="79">
          <cell r="B79" t="str">
            <v>永顺县</v>
          </cell>
          <cell r="C79">
            <v>23</v>
          </cell>
          <cell r="D79">
            <v>0</v>
          </cell>
          <cell r="E79">
            <v>107.95</v>
          </cell>
          <cell r="F79">
            <v>0</v>
          </cell>
          <cell r="G79">
            <v>107.95</v>
          </cell>
          <cell r="H79">
            <v>-24.64</v>
          </cell>
          <cell r="I79">
            <v>16.14</v>
          </cell>
          <cell r="J79">
            <v>15.37</v>
          </cell>
          <cell r="K79">
            <v>56.15</v>
          </cell>
          <cell r="L79">
            <v>51.8</v>
          </cell>
          <cell r="M79">
            <v>0</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sheetName val="附件2"/>
    </sheetNames>
    <sheetDataSet>
      <sheetData sheetId="0">
        <row r="8">
          <cell r="B8" t="str">
            <v>茶陵县</v>
          </cell>
          <cell r="C8">
            <v>0</v>
          </cell>
          <cell r="D8">
            <v>0</v>
          </cell>
          <cell r="E8">
            <v>-30.28</v>
          </cell>
          <cell r="F8">
            <v>-30.28</v>
          </cell>
          <cell r="G8">
            <v>0</v>
          </cell>
          <cell r="H8">
            <v>-30.28</v>
          </cell>
        </row>
        <row r="9">
          <cell r="B9" t="str">
            <v>炎陵县</v>
          </cell>
          <cell r="C9">
            <v>4</v>
          </cell>
          <cell r="D9">
            <v>9</v>
          </cell>
          <cell r="E9">
            <v>71.81</v>
          </cell>
          <cell r="F9">
            <v>63.84</v>
          </cell>
          <cell r="G9">
            <v>7.97</v>
          </cell>
          <cell r="H9">
            <v>74.26</v>
          </cell>
          <cell r="I9">
            <v>2.45</v>
          </cell>
        </row>
        <row r="10">
          <cell r="B10" t="str">
            <v>湘潭市小计</v>
          </cell>
          <cell r="C10">
            <v>8</v>
          </cell>
          <cell r="D10">
            <v>10</v>
          </cell>
          <cell r="E10">
            <v>106.86</v>
          </cell>
          <cell r="F10">
            <v>98.05</v>
          </cell>
          <cell r="G10">
            <v>8.81</v>
          </cell>
          <cell r="H10">
            <v>110.41</v>
          </cell>
          <cell r="I10">
            <v>3.55</v>
          </cell>
        </row>
        <row r="11">
          <cell r="B11" t="str">
            <v>韶山市</v>
          </cell>
          <cell r="C11">
            <v>8</v>
          </cell>
          <cell r="D11">
            <v>10</v>
          </cell>
          <cell r="E11">
            <v>106.86</v>
          </cell>
          <cell r="F11">
            <v>98.05</v>
          </cell>
          <cell r="G11">
            <v>8.81</v>
          </cell>
          <cell r="H11">
            <v>110.41</v>
          </cell>
          <cell r="I11">
            <v>3.55</v>
          </cell>
        </row>
        <row r="12">
          <cell r="B12" t="str">
            <v>衡阳市小计</v>
          </cell>
          <cell r="C12">
            <v>620</v>
          </cell>
          <cell r="D12">
            <v>679</v>
          </cell>
          <cell r="E12">
            <v>7372.73</v>
          </cell>
          <cell r="F12">
            <v>6774.43</v>
          </cell>
          <cell r="G12">
            <v>598.3</v>
          </cell>
          <cell r="H12">
            <v>7617.98</v>
          </cell>
          <cell r="I12">
            <v>245.25</v>
          </cell>
        </row>
        <row r="13">
          <cell r="B13" t="str">
            <v>衡山县</v>
          </cell>
          <cell r="C13">
            <v>4</v>
          </cell>
          <cell r="D13">
            <v>103</v>
          </cell>
          <cell r="E13">
            <v>765.47</v>
          </cell>
          <cell r="F13">
            <v>674.71</v>
          </cell>
          <cell r="G13">
            <v>90.76</v>
          </cell>
          <cell r="H13">
            <v>790.93</v>
          </cell>
          <cell r="I13">
            <v>25.46</v>
          </cell>
        </row>
        <row r="14">
          <cell r="B14" t="str">
            <v>耒阳市</v>
          </cell>
          <cell r="C14">
            <v>394</v>
          </cell>
          <cell r="D14">
            <v>539</v>
          </cell>
          <cell r="E14">
            <v>5557.72</v>
          </cell>
          <cell r="F14">
            <v>5082.78</v>
          </cell>
          <cell r="G14">
            <v>474.94</v>
          </cell>
          <cell r="H14">
            <v>5742.6</v>
          </cell>
          <cell r="I14">
            <v>184.88</v>
          </cell>
        </row>
        <row r="15">
          <cell r="B15" t="str">
            <v>祁东县</v>
          </cell>
          <cell r="C15">
            <v>222</v>
          </cell>
          <cell r="D15">
            <v>37</v>
          </cell>
          <cell r="E15">
            <v>1049.54</v>
          </cell>
          <cell r="F15">
            <v>1016.94</v>
          </cell>
          <cell r="G15">
            <v>32.6</v>
          </cell>
          <cell r="H15">
            <v>1084.45</v>
          </cell>
          <cell r="I15">
            <v>34.91</v>
          </cell>
        </row>
        <row r="16">
          <cell r="B16" t="str">
            <v>邵阳市小计</v>
          </cell>
          <cell r="C16">
            <v>552</v>
          </cell>
          <cell r="D16">
            <v>564</v>
          </cell>
          <cell r="E16">
            <v>6210.44</v>
          </cell>
          <cell r="F16">
            <v>5713.47</v>
          </cell>
          <cell r="G16">
            <v>496.97</v>
          </cell>
          <cell r="H16">
            <v>6417.97</v>
          </cell>
          <cell r="I16">
            <v>207.53</v>
          </cell>
        </row>
        <row r="17">
          <cell r="B17" t="str">
            <v>城步县</v>
          </cell>
          <cell r="C17">
            <v>37</v>
          </cell>
          <cell r="D17">
            <v>62</v>
          </cell>
          <cell r="E17">
            <v>591.68</v>
          </cell>
          <cell r="F17">
            <v>537.05</v>
          </cell>
          <cell r="G17">
            <v>54.63</v>
          </cell>
          <cell r="H17">
            <v>611.36</v>
          </cell>
          <cell r="I17">
            <v>19.68</v>
          </cell>
        </row>
        <row r="18">
          <cell r="B18" t="str">
            <v>洞口县</v>
          </cell>
          <cell r="C18">
            <v>132</v>
          </cell>
          <cell r="D18">
            <v>136</v>
          </cell>
          <cell r="E18">
            <v>1521.61</v>
          </cell>
          <cell r="F18">
            <v>1401.77</v>
          </cell>
          <cell r="G18">
            <v>119.84</v>
          </cell>
          <cell r="H18">
            <v>1572.23</v>
          </cell>
          <cell r="I18">
            <v>50.62</v>
          </cell>
        </row>
        <row r="19">
          <cell r="B19" t="str">
            <v>隆回县</v>
          </cell>
          <cell r="C19">
            <v>110</v>
          </cell>
          <cell r="D19">
            <v>115</v>
          </cell>
          <cell r="E19">
            <v>1282.17</v>
          </cell>
          <cell r="F19">
            <v>1180.84</v>
          </cell>
          <cell r="G19">
            <v>101.33</v>
          </cell>
          <cell r="H19">
            <v>1324.82</v>
          </cell>
          <cell r="I19">
            <v>42.65</v>
          </cell>
        </row>
        <row r="20">
          <cell r="B20" t="str">
            <v>邵阳县</v>
          </cell>
          <cell r="C20">
            <v>176</v>
          </cell>
          <cell r="D20">
            <v>200</v>
          </cell>
          <cell r="E20">
            <v>2207.03</v>
          </cell>
          <cell r="F20">
            <v>2030.8</v>
          </cell>
          <cell r="G20">
            <v>176.23</v>
          </cell>
          <cell r="H20">
            <v>2280.45</v>
          </cell>
          <cell r="I20">
            <v>73.42</v>
          </cell>
        </row>
        <row r="21">
          <cell r="B21" t="str">
            <v>绥宁县</v>
          </cell>
          <cell r="C21">
            <v>17</v>
          </cell>
          <cell r="D21">
            <v>16</v>
          </cell>
          <cell r="E21">
            <v>183.23</v>
          </cell>
          <cell r="F21">
            <v>169.13</v>
          </cell>
          <cell r="G21">
            <v>14.1</v>
          </cell>
          <cell r="H21">
            <v>189.33</v>
          </cell>
          <cell r="I21">
            <v>6.1</v>
          </cell>
        </row>
        <row r="22">
          <cell r="B22" t="str">
            <v>武冈市</v>
          </cell>
          <cell r="C22">
            <v>38</v>
          </cell>
          <cell r="D22">
            <v>35</v>
          </cell>
          <cell r="E22">
            <v>366.63</v>
          </cell>
          <cell r="F22">
            <v>335.79</v>
          </cell>
          <cell r="G22">
            <v>30.84</v>
          </cell>
          <cell r="H22">
            <v>378.83</v>
          </cell>
          <cell r="I22">
            <v>12.2</v>
          </cell>
        </row>
        <row r="23">
          <cell r="B23" t="str">
            <v>新宁县</v>
          </cell>
          <cell r="C23">
            <v>0</v>
          </cell>
          <cell r="D23">
            <v>0</v>
          </cell>
          <cell r="E23">
            <v>-27.78</v>
          </cell>
          <cell r="F23">
            <v>-27.78</v>
          </cell>
          <cell r="G23">
            <v>0</v>
          </cell>
          <cell r="H23">
            <v>-27.78</v>
          </cell>
        </row>
        <row r="24">
          <cell r="B24" t="str">
            <v>新邵县</v>
          </cell>
          <cell r="C24">
            <v>42</v>
          </cell>
          <cell r="D24">
            <v>0</v>
          </cell>
          <cell r="E24">
            <v>85.87</v>
          </cell>
          <cell r="F24">
            <v>85.87</v>
          </cell>
          <cell r="G24">
            <v>0</v>
          </cell>
          <cell r="H24">
            <v>88.73</v>
          </cell>
          <cell r="I24">
            <v>2.86</v>
          </cell>
        </row>
        <row r="25">
          <cell r="B25" t="str">
            <v>岳阳市小计</v>
          </cell>
          <cell r="C25">
            <v>352</v>
          </cell>
          <cell r="D25">
            <v>90</v>
          </cell>
          <cell r="E25">
            <v>1853.31</v>
          </cell>
          <cell r="F25">
            <v>1774.01</v>
          </cell>
          <cell r="G25">
            <v>79.3</v>
          </cell>
          <cell r="H25">
            <v>1914.96</v>
          </cell>
          <cell r="I25">
            <v>61.65</v>
          </cell>
        </row>
        <row r="26">
          <cell r="B26" t="str">
            <v>平江县</v>
          </cell>
          <cell r="C26">
            <v>352</v>
          </cell>
          <cell r="D26">
            <v>90</v>
          </cell>
          <cell r="E26">
            <v>1853.31</v>
          </cell>
          <cell r="F26">
            <v>1774.01</v>
          </cell>
          <cell r="G26">
            <v>79.3</v>
          </cell>
          <cell r="H26">
            <v>1914.96</v>
          </cell>
          <cell r="I26">
            <v>61.65</v>
          </cell>
        </row>
        <row r="27">
          <cell r="B27" t="str">
            <v>常德市小计</v>
          </cell>
          <cell r="C27">
            <v>327</v>
          </cell>
          <cell r="D27">
            <v>214</v>
          </cell>
          <cell r="E27">
            <v>2692.97</v>
          </cell>
          <cell r="F27">
            <v>2504.4</v>
          </cell>
          <cell r="G27">
            <v>188.57</v>
          </cell>
          <cell r="H27">
            <v>2782.55</v>
          </cell>
          <cell r="I27">
            <v>89.58</v>
          </cell>
        </row>
        <row r="28">
          <cell r="B28" t="str">
            <v>津市市</v>
          </cell>
          <cell r="C28">
            <v>50</v>
          </cell>
          <cell r="D28">
            <v>40</v>
          </cell>
          <cell r="E28">
            <v>491.21</v>
          </cell>
          <cell r="F28">
            <v>455.96</v>
          </cell>
          <cell r="G28">
            <v>35.25</v>
          </cell>
          <cell r="H28">
            <v>507.55</v>
          </cell>
          <cell r="I28">
            <v>16.34</v>
          </cell>
        </row>
        <row r="29">
          <cell r="B29" t="str">
            <v>澧县</v>
          </cell>
          <cell r="C29">
            <v>149</v>
          </cell>
          <cell r="D29">
            <v>60</v>
          </cell>
          <cell r="E29">
            <v>905.05</v>
          </cell>
          <cell r="F29">
            <v>852.18</v>
          </cell>
          <cell r="G29">
            <v>52.87</v>
          </cell>
          <cell r="H29">
            <v>935.16</v>
          </cell>
          <cell r="I29">
            <v>30.11</v>
          </cell>
        </row>
        <row r="30">
          <cell r="B30" t="str">
            <v>石门县</v>
          </cell>
          <cell r="C30">
            <v>128</v>
          </cell>
          <cell r="D30">
            <v>114</v>
          </cell>
          <cell r="E30">
            <v>1296.71</v>
          </cell>
          <cell r="F30">
            <v>1196.26</v>
          </cell>
          <cell r="G30">
            <v>100.45</v>
          </cell>
          <cell r="H30">
            <v>1339.84</v>
          </cell>
          <cell r="I30">
            <v>43.13</v>
          </cell>
        </row>
        <row r="31">
          <cell r="B31" t="str">
            <v>张家界小计</v>
          </cell>
          <cell r="C31">
            <v>98</v>
          </cell>
          <cell r="D31">
            <v>56</v>
          </cell>
          <cell r="E31">
            <v>754.11</v>
          </cell>
          <cell r="F31">
            <v>704.77</v>
          </cell>
          <cell r="G31">
            <v>49.34</v>
          </cell>
          <cell r="H31">
            <v>779.2</v>
          </cell>
          <cell r="I31">
            <v>25.09</v>
          </cell>
        </row>
        <row r="32">
          <cell r="B32" t="str">
            <v>永定区</v>
          </cell>
          <cell r="C32">
            <v>55</v>
          </cell>
          <cell r="D32">
            <v>47</v>
          </cell>
          <cell r="E32">
            <v>538.69</v>
          </cell>
          <cell r="F32">
            <v>497.28</v>
          </cell>
          <cell r="G32">
            <v>41.41</v>
          </cell>
          <cell r="H32">
            <v>556.61</v>
          </cell>
          <cell r="I32">
            <v>17.92</v>
          </cell>
        </row>
        <row r="33">
          <cell r="B33" t="str">
            <v>武陵源区</v>
          </cell>
          <cell r="C33">
            <v>8</v>
          </cell>
          <cell r="D33">
            <v>9</v>
          </cell>
          <cell r="E33">
            <v>100.35</v>
          </cell>
          <cell r="F33">
            <v>92.42</v>
          </cell>
          <cell r="G33">
            <v>7.93</v>
          </cell>
          <cell r="H33">
            <v>103.69</v>
          </cell>
          <cell r="I33">
            <v>3.34</v>
          </cell>
        </row>
        <row r="34">
          <cell r="B34" t="str">
            <v>慈利县</v>
          </cell>
        </row>
        <row r="34">
          <cell r="E34">
            <v>0</v>
          </cell>
          <cell r="F34">
            <v>0</v>
          </cell>
          <cell r="G34">
            <v>0</v>
          </cell>
          <cell r="H34">
            <v>0</v>
          </cell>
          <cell r="I34">
            <v>0</v>
          </cell>
        </row>
        <row r="35">
          <cell r="B35" t="str">
            <v>桑植县</v>
          </cell>
          <cell r="C35">
            <v>35</v>
          </cell>
          <cell r="D35">
            <v>0</v>
          </cell>
          <cell r="E35">
            <v>115.07</v>
          </cell>
          <cell r="F35">
            <v>115.07</v>
          </cell>
          <cell r="G35">
            <v>0</v>
          </cell>
          <cell r="H35">
            <v>118.9</v>
          </cell>
          <cell r="I35">
            <v>3.83</v>
          </cell>
        </row>
        <row r="36">
          <cell r="B36" t="str">
            <v>益阳市小计</v>
          </cell>
          <cell r="C36">
            <v>357</v>
          </cell>
          <cell r="D36">
            <v>411</v>
          </cell>
          <cell r="E36">
            <v>4357.12</v>
          </cell>
          <cell r="F36">
            <v>3994.97</v>
          </cell>
          <cell r="G36">
            <v>362.15</v>
          </cell>
          <cell r="H36">
            <v>4502.06</v>
          </cell>
          <cell r="I36">
            <v>144.94</v>
          </cell>
        </row>
        <row r="37">
          <cell r="B37" t="str">
            <v>安化县</v>
          </cell>
          <cell r="C37">
            <v>35</v>
          </cell>
          <cell r="D37">
            <v>133</v>
          </cell>
          <cell r="E37">
            <v>1145.68</v>
          </cell>
          <cell r="F37">
            <v>1028.49</v>
          </cell>
          <cell r="G37">
            <v>117.19</v>
          </cell>
          <cell r="H37">
            <v>1183.79</v>
          </cell>
          <cell r="I37">
            <v>38.11</v>
          </cell>
        </row>
        <row r="38">
          <cell r="B38" t="str">
            <v>南县</v>
          </cell>
          <cell r="C38">
            <v>232</v>
          </cell>
          <cell r="D38">
            <v>211</v>
          </cell>
          <cell r="E38">
            <v>2426.65</v>
          </cell>
          <cell r="F38">
            <v>2240.73</v>
          </cell>
          <cell r="G38">
            <v>185.92</v>
          </cell>
          <cell r="H38">
            <v>2507.37</v>
          </cell>
          <cell r="I38">
            <v>80.72</v>
          </cell>
        </row>
        <row r="39">
          <cell r="B39" t="str">
            <v>沅江市</v>
          </cell>
          <cell r="C39">
            <v>90</v>
          </cell>
          <cell r="D39">
            <v>67</v>
          </cell>
          <cell r="E39">
            <v>784.79</v>
          </cell>
          <cell r="F39">
            <v>725.75</v>
          </cell>
          <cell r="G39">
            <v>59.04</v>
          </cell>
          <cell r="H39">
            <v>810.9</v>
          </cell>
          <cell r="I39">
            <v>26.11</v>
          </cell>
        </row>
        <row r="40">
          <cell r="B40" t="str">
            <v>永州市小计</v>
          </cell>
          <cell r="C40">
            <v>224</v>
          </cell>
          <cell r="D40">
            <v>168</v>
          </cell>
          <cell r="E40">
            <v>1906.88</v>
          </cell>
          <cell r="F40">
            <v>1758.85</v>
          </cell>
          <cell r="G40">
            <v>148.03</v>
          </cell>
          <cell r="H40">
            <v>1974.32</v>
          </cell>
          <cell r="I40">
            <v>67.44</v>
          </cell>
        </row>
        <row r="41">
          <cell r="B41" t="str">
            <v>江华县</v>
          </cell>
          <cell r="C41">
            <v>85</v>
          </cell>
          <cell r="D41">
            <v>95</v>
          </cell>
          <cell r="E41">
            <v>1043.25</v>
          </cell>
          <cell r="F41">
            <v>959.54</v>
          </cell>
          <cell r="G41">
            <v>83.71</v>
          </cell>
          <cell r="H41">
            <v>1077.95</v>
          </cell>
          <cell r="I41">
            <v>34.7</v>
          </cell>
        </row>
        <row r="42">
          <cell r="B42" t="str">
            <v>江永县</v>
          </cell>
          <cell r="C42">
            <v>60</v>
          </cell>
          <cell r="D42">
            <v>11</v>
          </cell>
          <cell r="E42">
            <v>242.37</v>
          </cell>
          <cell r="F42">
            <v>232.68</v>
          </cell>
          <cell r="G42">
            <v>9.69</v>
          </cell>
          <cell r="H42">
            <v>250.43</v>
          </cell>
          <cell r="I42">
            <v>8.06</v>
          </cell>
        </row>
        <row r="43">
          <cell r="B43" t="str">
            <v>蓝山县</v>
          </cell>
          <cell r="C43">
            <v>16</v>
          </cell>
          <cell r="D43">
            <v>12</v>
          </cell>
          <cell r="E43">
            <v>127.57</v>
          </cell>
          <cell r="F43">
            <v>117</v>
          </cell>
          <cell r="G43">
            <v>10.57</v>
          </cell>
          <cell r="H43">
            <v>131.81</v>
          </cell>
          <cell r="I43">
            <v>4.24</v>
          </cell>
        </row>
        <row r="44">
          <cell r="B44" t="str">
            <v>宁远县</v>
          </cell>
          <cell r="C44">
            <v>0</v>
          </cell>
          <cell r="D44">
            <v>0</v>
          </cell>
          <cell r="E44">
            <v>0</v>
          </cell>
          <cell r="F44">
            <v>0</v>
          </cell>
          <cell r="G44">
            <v>0</v>
          </cell>
          <cell r="H44">
            <v>0</v>
          </cell>
          <cell r="I44">
            <v>0</v>
          </cell>
        </row>
        <row r="45">
          <cell r="B45" t="str">
            <v>祁阳市</v>
          </cell>
          <cell r="C45">
            <v>0</v>
          </cell>
          <cell r="D45">
            <v>0</v>
          </cell>
          <cell r="E45">
            <v>-120.83</v>
          </cell>
          <cell r="F45">
            <v>-120.83</v>
          </cell>
          <cell r="G45">
            <v>0</v>
          </cell>
          <cell r="H45">
            <v>-120.83</v>
          </cell>
        </row>
        <row r="46">
          <cell r="B46" t="str">
            <v>新田县</v>
          </cell>
          <cell r="C46">
            <v>42</v>
          </cell>
          <cell r="D46">
            <v>33</v>
          </cell>
          <cell r="E46">
            <v>407.93</v>
          </cell>
          <cell r="F46">
            <v>378.85</v>
          </cell>
          <cell r="G46">
            <v>29.08</v>
          </cell>
          <cell r="H46">
            <v>421.5</v>
          </cell>
          <cell r="I46">
            <v>13.57</v>
          </cell>
        </row>
        <row r="47">
          <cell r="B47" t="str">
            <v>双牌县</v>
          </cell>
          <cell r="C47">
            <v>21</v>
          </cell>
          <cell r="D47">
            <v>17</v>
          </cell>
          <cell r="E47">
            <v>206.59</v>
          </cell>
          <cell r="F47">
            <v>191.61</v>
          </cell>
          <cell r="G47">
            <v>14.98</v>
          </cell>
          <cell r="H47">
            <v>213.46</v>
          </cell>
          <cell r="I47">
            <v>6.87</v>
          </cell>
        </row>
        <row r="48">
          <cell r="B48" t="str">
            <v>郴州市小计</v>
          </cell>
          <cell r="C48">
            <v>100</v>
          </cell>
          <cell r="D48">
            <v>104</v>
          </cell>
          <cell r="E48">
            <v>1150.08</v>
          </cell>
          <cell r="F48">
            <v>1058.45</v>
          </cell>
          <cell r="G48">
            <v>91.63</v>
          </cell>
          <cell r="H48">
            <v>1188.71</v>
          </cell>
          <cell r="I48">
            <v>38.63</v>
          </cell>
        </row>
        <row r="49">
          <cell r="B49" t="str">
            <v>安仁县</v>
          </cell>
          <cell r="C49">
            <v>0</v>
          </cell>
          <cell r="D49">
            <v>0</v>
          </cell>
          <cell r="E49">
            <v>-11.19</v>
          </cell>
          <cell r="F49">
            <v>-11.19</v>
          </cell>
          <cell r="G49">
            <v>0</v>
          </cell>
          <cell r="H49">
            <v>-11.19</v>
          </cell>
        </row>
        <row r="50">
          <cell r="B50" t="str">
            <v>桂东县</v>
          </cell>
          <cell r="C50">
            <v>0</v>
          </cell>
          <cell r="D50">
            <v>3</v>
          </cell>
          <cell r="E50">
            <v>23.76</v>
          </cell>
          <cell r="F50">
            <v>21.12</v>
          </cell>
          <cell r="G50">
            <v>2.64</v>
          </cell>
          <cell r="H50">
            <v>24.55</v>
          </cell>
          <cell r="I50">
            <v>0.79</v>
          </cell>
        </row>
        <row r="51">
          <cell r="B51" t="str">
            <v>汝城县</v>
          </cell>
          <cell r="C51">
            <v>25</v>
          </cell>
          <cell r="D51">
            <v>37</v>
          </cell>
          <cell r="E51">
            <v>377.04</v>
          </cell>
          <cell r="F51">
            <v>344.44</v>
          </cell>
          <cell r="G51">
            <v>32.6</v>
          </cell>
          <cell r="H51">
            <v>389.58</v>
          </cell>
          <cell r="I51">
            <v>12.54</v>
          </cell>
        </row>
        <row r="52">
          <cell r="B52" t="str">
            <v>宜章县</v>
          </cell>
          <cell r="C52">
            <v>32</v>
          </cell>
          <cell r="D52">
            <v>64</v>
          </cell>
          <cell r="E52">
            <v>613.55</v>
          </cell>
          <cell r="F52">
            <v>557.16</v>
          </cell>
          <cell r="G52">
            <v>56.39</v>
          </cell>
          <cell r="H52">
            <v>633.96</v>
          </cell>
          <cell r="I52">
            <v>20.41</v>
          </cell>
        </row>
        <row r="53">
          <cell r="B53" t="str">
            <v>永兴县</v>
          </cell>
          <cell r="C53">
            <v>43</v>
          </cell>
          <cell r="D53">
            <v>0</v>
          </cell>
          <cell r="E53">
            <v>146.92</v>
          </cell>
          <cell r="F53">
            <v>146.92</v>
          </cell>
          <cell r="G53">
            <v>0</v>
          </cell>
          <cell r="H53">
            <v>151.81</v>
          </cell>
          <cell r="I53">
            <v>4.89</v>
          </cell>
        </row>
        <row r="54">
          <cell r="B54" t="str">
            <v>娄底市小计</v>
          </cell>
          <cell r="C54">
            <v>565</v>
          </cell>
          <cell r="D54">
            <v>476</v>
          </cell>
          <cell r="E54">
            <v>5668.96</v>
          </cell>
          <cell r="F54">
            <v>5249.54</v>
          </cell>
          <cell r="G54">
            <v>419.42</v>
          </cell>
          <cell r="H54">
            <v>5857.54</v>
          </cell>
          <cell r="I54">
            <v>188.58</v>
          </cell>
        </row>
        <row r="55">
          <cell r="B55" t="str">
            <v>涟源市</v>
          </cell>
          <cell r="C55">
            <v>123</v>
          </cell>
          <cell r="D55">
            <v>0</v>
          </cell>
          <cell r="E55">
            <v>433.9</v>
          </cell>
          <cell r="F55">
            <v>433.9</v>
          </cell>
          <cell r="G55">
            <v>0</v>
          </cell>
          <cell r="H55">
            <v>448.33</v>
          </cell>
          <cell r="I55">
            <v>14.43</v>
          </cell>
        </row>
        <row r="56">
          <cell r="B56" t="str">
            <v>双峰县</v>
          </cell>
          <cell r="C56">
            <v>192</v>
          </cell>
          <cell r="D56">
            <v>72</v>
          </cell>
          <cell r="E56">
            <v>1203.53</v>
          </cell>
          <cell r="F56">
            <v>1140.09</v>
          </cell>
          <cell r="G56">
            <v>63.44</v>
          </cell>
          <cell r="H56">
            <v>1243.57</v>
          </cell>
          <cell r="I56">
            <v>40.04</v>
          </cell>
        </row>
        <row r="57">
          <cell r="B57" t="str">
            <v>冷水江市</v>
          </cell>
          <cell r="C57">
            <v>0</v>
          </cell>
          <cell r="D57">
            <v>0</v>
          </cell>
          <cell r="E57">
            <v>0</v>
          </cell>
          <cell r="F57">
            <v>0</v>
          </cell>
          <cell r="G57">
            <v>0</v>
          </cell>
          <cell r="H57">
            <v>0</v>
          </cell>
          <cell r="I57">
            <v>0</v>
          </cell>
        </row>
        <row r="58">
          <cell r="B58" t="str">
            <v>新化县</v>
          </cell>
          <cell r="C58">
            <v>250</v>
          </cell>
          <cell r="D58">
            <v>404</v>
          </cell>
          <cell r="E58">
            <v>4031.53</v>
          </cell>
          <cell r="F58">
            <v>3675.55</v>
          </cell>
          <cell r="G58">
            <v>355.98</v>
          </cell>
          <cell r="H58">
            <v>4165.64</v>
          </cell>
          <cell r="I58">
            <v>134.11</v>
          </cell>
        </row>
        <row r="59">
          <cell r="B59" t="str">
            <v>怀化市小计</v>
          </cell>
          <cell r="C59">
            <v>416</v>
          </cell>
          <cell r="D59">
            <v>300</v>
          </cell>
          <cell r="E59">
            <v>3715.68</v>
          </cell>
          <cell r="F59">
            <v>3451.34</v>
          </cell>
          <cell r="G59">
            <v>264.34</v>
          </cell>
          <cell r="H59">
            <v>3839.28</v>
          </cell>
          <cell r="I59">
            <v>123.6</v>
          </cell>
        </row>
        <row r="60">
          <cell r="B60" t="str">
            <v>辰溪县</v>
          </cell>
        </row>
        <row r="60">
          <cell r="E60">
            <v>0</v>
          </cell>
          <cell r="F60">
            <v>0</v>
          </cell>
          <cell r="G60">
            <v>0</v>
          </cell>
          <cell r="H60">
            <v>0</v>
          </cell>
          <cell r="I60">
            <v>0</v>
          </cell>
        </row>
        <row r="61">
          <cell r="B61" t="str">
            <v>会同县</v>
          </cell>
          <cell r="C61">
            <v>45</v>
          </cell>
          <cell r="D61">
            <v>4</v>
          </cell>
          <cell r="E61">
            <v>140.91</v>
          </cell>
          <cell r="F61">
            <v>137.39</v>
          </cell>
          <cell r="G61">
            <v>3.52</v>
          </cell>
          <cell r="H61">
            <v>145.6</v>
          </cell>
          <cell r="I61">
            <v>4.69</v>
          </cell>
        </row>
        <row r="62">
          <cell r="B62" t="str">
            <v>靖州县</v>
          </cell>
          <cell r="C62">
            <v>6</v>
          </cell>
          <cell r="D62">
            <v>2</v>
          </cell>
          <cell r="E62">
            <v>37.64</v>
          </cell>
          <cell r="F62">
            <v>35.88</v>
          </cell>
          <cell r="G62">
            <v>1.76</v>
          </cell>
          <cell r="H62">
            <v>38.89</v>
          </cell>
          <cell r="I62">
            <v>1.25</v>
          </cell>
        </row>
        <row r="63">
          <cell r="B63" t="str">
            <v>麻阳县</v>
          </cell>
          <cell r="C63">
            <v>16</v>
          </cell>
          <cell r="D63">
            <v>19</v>
          </cell>
          <cell r="E63">
            <v>205.07</v>
          </cell>
          <cell r="F63">
            <v>188.33</v>
          </cell>
          <cell r="G63">
            <v>16.74</v>
          </cell>
          <cell r="H63">
            <v>211.89</v>
          </cell>
          <cell r="I63">
            <v>6.82</v>
          </cell>
        </row>
        <row r="64">
          <cell r="B64" t="str">
            <v>通道县</v>
          </cell>
          <cell r="C64">
            <v>9</v>
          </cell>
          <cell r="D64">
            <v>0</v>
          </cell>
          <cell r="E64">
            <v>27.04</v>
          </cell>
          <cell r="F64">
            <v>27.04</v>
          </cell>
          <cell r="G64">
            <v>0</v>
          </cell>
          <cell r="H64">
            <v>27.94</v>
          </cell>
          <cell r="I64">
            <v>0.9</v>
          </cell>
        </row>
        <row r="65">
          <cell r="B65" t="str">
            <v>新晃县</v>
          </cell>
        </row>
        <row r="65">
          <cell r="E65">
            <v>0</v>
          </cell>
          <cell r="F65">
            <v>0</v>
          </cell>
          <cell r="G65">
            <v>0</v>
          </cell>
          <cell r="H65">
            <v>0</v>
          </cell>
          <cell r="I65">
            <v>0</v>
          </cell>
        </row>
        <row r="66">
          <cell r="B66" t="str">
            <v>溆浦县</v>
          </cell>
          <cell r="C66">
            <v>142</v>
          </cell>
          <cell r="D66">
            <v>175</v>
          </cell>
          <cell r="E66">
            <v>1878.95</v>
          </cell>
          <cell r="F66">
            <v>1724.75</v>
          </cell>
          <cell r="G66">
            <v>154.2</v>
          </cell>
          <cell r="H66">
            <v>1941.45</v>
          </cell>
          <cell r="I66">
            <v>62.5</v>
          </cell>
        </row>
        <row r="67">
          <cell r="B67" t="str">
            <v>沅陵县</v>
          </cell>
          <cell r="C67">
            <v>134</v>
          </cell>
          <cell r="D67">
            <v>76</v>
          </cell>
          <cell r="E67">
            <v>1052.32</v>
          </cell>
          <cell r="F67">
            <v>985.35</v>
          </cell>
          <cell r="G67">
            <v>66.97</v>
          </cell>
          <cell r="H67">
            <v>1087.33</v>
          </cell>
          <cell r="I67">
            <v>35.01</v>
          </cell>
        </row>
        <row r="68">
          <cell r="B68" t="str">
            <v>芷江县</v>
          </cell>
          <cell r="C68">
            <v>49</v>
          </cell>
          <cell r="D68">
            <v>0</v>
          </cell>
          <cell r="E68">
            <v>129.25</v>
          </cell>
          <cell r="F68">
            <v>129.25</v>
          </cell>
          <cell r="G68">
            <v>0</v>
          </cell>
          <cell r="H68">
            <v>133.55</v>
          </cell>
          <cell r="I68">
            <v>4.3</v>
          </cell>
        </row>
        <row r="69">
          <cell r="B69" t="str">
            <v>中方县</v>
          </cell>
          <cell r="C69">
            <v>15</v>
          </cell>
          <cell r="D69">
            <v>24</v>
          </cell>
          <cell r="E69">
            <v>244.5</v>
          </cell>
          <cell r="F69">
            <v>223.35</v>
          </cell>
          <cell r="G69">
            <v>21.15</v>
          </cell>
          <cell r="H69">
            <v>252.63</v>
          </cell>
          <cell r="I69">
            <v>8.13</v>
          </cell>
        </row>
        <row r="70">
          <cell r="B70" t="str">
            <v>湘西州小计</v>
          </cell>
          <cell r="C70">
            <v>146</v>
          </cell>
          <cell r="D70">
            <v>117</v>
          </cell>
          <cell r="E70">
            <v>1374.33</v>
          </cell>
          <cell r="F70">
            <v>1271.24</v>
          </cell>
          <cell r="G70">
            <v>103.09</v>
          </cell>
          <cell r="H70">
            <v>1420.04</v>
          </cell>
          <cell r="I70">
            <v>45.71</v>
          </cell>
        </row>
        <row r="71">
          <cell r="B71" t="str">
            <v>保靖县</v>
          </cell>
          <cell r="C71">
            <v>42</v>
          </cell>
          <cell r="D71">
            <v>46</v>
          </cell>
          <cell r="E71">
            <v>502.91</v>
          </cell>
          <cell r="F71">
            <v>462.38</v>
          </cell>
          <cell r="G71">
            <v>40.53</v>
          </cell>
          <cell r="H71">
            <v>519.64</v>
          </cell>
          <cell r="I71">
            <v>16.73</v>
          </cell>
        </row>
        <row r="72">
          <cell r="B72" t="str">
            <v>凤凰县</v>
          </cell>
        </row>
        <row r="72">
          <cell r="E72">
            <v>0</v>
          </cell>
          <cell r="F72">
            <v>0</v>
          </cell>
          <cell r="G72">
            <v>0</v>
          </cell>
          <cell r="H72">
            <v>0</v>
          </cell>
          <cell r="I72">
            <v>0</v>
          </cell>
        </row>
        <row r="73">
          <cell r="B73" t="str">
            <v>古丈县</v>
          </cell>
          <cell r="C73">
            <v>0</v>
          </cell>
          <cell r="D73">
            <v>9</v>
          </cell>
          <cell r="E73">
            <v>71.29</v>
          </cell>
          <cell r="F73">
            <v>63.36</v>
          </cell>
          <cell r="G73">
            <v>7.93</v>
          </cell>
          <cell r="H73">
            <v>73.66</v>
          </cell>
          <cell r="I73">
            <v>2.37</v>
          </cell>
        </row>
        <row r="74">
          <cell r="B74" t="str">
            <v>花垣县</v>
          </cell>
          <cell r="C74">
            <v>17</v>
          </cell>
          <cell r="D74">
            <v>24</v>
          </cell>
          <cell r="E74">
            <v>251.9</v>
          </cell>
          <cell r="F74">
            <v>230.75</v>
          </cell>
          <cell r="G74">
            <v>21.15</v>
          </cell>
          <cell r="H74">
            <v>260.28</v>
          </cell>
          <cell r="I74">
            <v>8.38</v>
          </cell>
        </row>
        <row r="75">
          <cell r="B75" t="str">
            <v>吉首市</v>
          </cell>
        </row>
        <row r="75">
          <cell r="E75">
            <v>0</v>
          </cell>
          <cell r="F75">
            <v>0</v>
          </cell>
          <cell r="G75">
            <v>0</v>
          </cell>
          <cell r="H75">
            <v>0</v>
          </cell>
          <cell r="I75">
            <v>0</v>
          </cell>
        </row>
        <row r="76">
          <cell r="B76" t="str">
            <v>龙山县</v>
          </cell>
          <cell r="C76">
            <v>48</v>
          </cell>
          <cell r="D76">
            <v>38</v>
          </cell>
          <cell r="E76">
            <v>475.08</v>
          </cell>
          <cell r="F76">
            <v>441.6</v>
          </cell>
          <cell r="G76">
            <v>33.48</v>
          </cell>
          <cell r="H76">
            <v>490.88</v>
          </cell>
          <cell r="I76">
            <v>15.8</v>
          </cell>
        </row>
        <row r="77">
          <cell r="B77" t="str">
            <v>泸溪县</v>
          </cell>
          <cell r="C77">
            <v>16</v>
          </cell>
          <cell r="D77">
            <v>0</v>
          </cell>
          <cell r="E77">
            <v>21.35</v>
          </cell>
          <cell r="F77">
            <v>21.35</v>
          </cell>
          <cell r="G77">
            <v>0</v>
          </cell>
          <cell r="H77">
            <v>22.06</v>
          </cell>
          <cell r="I77">
            <v>0.71</v>
          </cell>
        </row>
        <row r="78">
          <cell r="B78" t="str">
            <v>永顺县</v>
          </cell>
          <cell r="C78">
            <v>23</v>
          </cell>
          <cell r="D78">
            <v>0</v>
          </cell>
          <cell r="E78">
            <v>51.8</v>
          </cell>
          <cell r="F78">
            <v>51.8</v>
          </cell>
          <cell r="G78">
            <v>0</v>
          </cell>
          <cell r="H78">
            <v>53.52</v>
          </cell>
          <cell r="I78">
            <v>1.72</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68"/>
  <sheetViews>
    <sheetView showZeros="0" workbookViewId="0">
      <selection activeCell="A2" sqref="A2:M2"/>
    </sheetView>
  </sheetViews>
  <sheetFormatPr defaultColWidth="9" defaultRowHeight="14.25"/>
  <cols>
    <col min="1" max="1" width="6.25" style="17" customWidth="true"/>
    <col min="2" max="2" width="12.125" style="18" customWidth="true"/>
    <col min="3" max="4" width="7.75" style="19" customWidth="true"/>
    <col min="5" max="5" width="15.625" style="19" customWidth="true"/>
    <col min="6" max="6" width="15" style="19" customWidth="true"/>
    <col min="7" max="7" width="10" style="19" customWidth="true"/>
    <col min="8" max="8" width="15.125" style="19" customWidth="true"/>
    <col min="9" max="9" width="13" style="19" customWidth="true"/>
    <col min="10" max="10" width="9.125" style="19" customWidth="true"/>
    <col min="11" max="11" width="11.375" style="19" customWidth="true"/>
    <col min="12" max="12" width="11.875" style="19" customWidth="true"/>
    <col min="13" max="13" width="12" style="19" customWidth="true"/>
    <col min="14" max="14" width="9" style="17"/>
    <col min="15" max="15" width="10.375" style="17"/>
    <col min="16" max="220" width="9" style="17"/>
    <col min="221" max="221" width="6.25" style="17" customWidth="true"/>
    <col min="222" max="222" width="12.125" style="17" customWidth="true"/>
    <col min="223" max="224" width="7.75" style="17" customWidth="true"/>
    <col min="225" max="225" width="15.625" style="17" customWidth="true"/>
    <col min="226" max="226" width="15" style="17" customWidth="true"/>
    <col min="227" max="227" width="10" style="17" customWidth="true"/>
    <col min="228" max="228" width="11.625" style="17" customWidth="true"/>
    <col min="229" max="229" width="15.125" style="17" customWidth="true"/>
    <col min="230" max="230" width="13" style="17" customWidth="true"/>
    <col min="231" max="231" width="9.125" style="17" customWidth="true"/>
    <col min="232" max="232" width="11.375" style="17" customWidth="true"/>
    <col min="233" max="233" width="11" style="17" customWidth="true"/>
    <col min="234" max="234" width="10.375" style="17" customWidth="true"/>
    <col min="235" max="476" width="9" style="17"/>
    <col min="477" max="477" width="6.25" style="17" customWidth="true"/>
    <col min="478" max="478" width="12.125" style="17" customWidth="true"/>
    <col min="479" max="480" width="7.75" style="17" customWidth="true"/>
    <col min="481" max="481" width="15.625" style="17" customWidth="true"/>
    <col min="482" max="482" width="15" style="17" customWidth="true"/>
    <col min="483" max="483" width="10" style="17" customWidth="true"/>
    <col min="484" max="484" width="11.625" style="17" customWidth="true"/>
    <col min="485" max="485" width="15.125" style="17" customWidth="true"/>
    <col min="486" max="486" width="13" style="17" customWidth="true"/>
    <col min="487" max="487" width="9.125" style="17" customWidth="true"/>
    <col min="488" max="488" width="11.375" style="17" customWidth="true"/>
    <col min="489" max="489" width="11" style="17" customWidth="true"/>
    <col min="490" max="490" width="10.375" style="17" customWidth="true"/>
    <col min="491" max="732" width="9" style="17"/>
    <col min="733" max="733" width="6.25" style="17" customWidth="true"/>
    <col min="734" max="734" width="12.125" style="17" customWidth="true"/>
    <col min="735" max="736" width="7.75" style="17" customWidth="true"/>
    <col min="737" max="737" width="15.625" style="17" customWidth="true"/>
    <col min="738" max="738" width="15" style="17" customWidth="true"/>
    <col min="739" max="739" width="10" style="17" customWidth="true"/>
    <col min="740" max="740" width="11.625" style="17" customWidth="true"/>
    <col min="741" max="741" width="15.125" style="17" customWidth="true"/>
    <col min="742" max="742" width="13" style="17" customWidth="true"/>
    <col min="743" max="743" width="9.125" style="17" customWidth="true"/>
    <col min="744" max="744" width="11.375" style="17" customWidth="true"/>
    <col min="745" max="745" width="11" style="17" customWidth="true"/>
    <col min="746" max="746" width="10.375" style="17" customWidth="true"/>
    <col min="747" max="988" width="9" style="17"/>
    <col min="989" max="989" width="6.25" style="17" customWidth="true"/>
    <col min="990" max="990" width="12.125" style="17" customWidth="true"/>
    <col min="991" max="992" width="7.75" style="17" customWidth="true"/>
    <col min="993" max="993" width="15.625" style="17" customWidth="true"/>
    <col min="994" max="994" width="15" style="17" customWidth="true"/>
    <col min="995" max="995" width="10" style="17" customWidth="true"/>
    <col min="996" max="996" width="11.625" style="17" customWidth="true"/>
    <col min="997" max="997" width="15.125" style="17" customWidth="true"/>
    <col min="998" max="998" width="13" style="17" customWidth="true"/>
    <col min="999" max="999" width="9.125" style="17" customWidth="true"/>
    <col min="1000" max="1000" width="11.375" style="17" customWidth="true"/>
    <col min="1001" max="1001" width="11" style="17" customWidth="true"/>
    <col min="1002" max="1002" width="10.375" style="17" customWidth="true"/>
    <col min="1003" max="1244" width="9" style="17"/>
    <col min="1245" max="1245" width="6.25" style="17" customWidth="true"/>
    <col min="1246" max="1246" width="12.125" style="17" customWidth="true"/>
    <col min="1247" max="1248" width="7.75" style="17" customWidth="true"/>
    <col min="1249" max="1249" width="15.625" style="17" customWidth="true"/>
    <col min="1250" max="1250" width="15" style="17" customWidth="true"/>
    <col min="1251" max="1251" width="10" style="17" customWidth="true"/>
    <col min="1252" max="1252" width="11.625" style="17" customWidth="true"/>
    <col min="1253" max="1253" width="15.125" style="17" customWidth="true"/>
    <col min="1254" max="1254" width="13" style="17" customWidth="true"/>
    <col min="1255" max="1255" width="9.125" style="17" customWidth="true"/>
    <col min="1256" max="1256" width="11.375" style="17" customWidth="true"/>
    <col min="1257" max="1257" width="11" style="17" customWidth="true"/>
    <col min="1258" max="1258" width="10.375" style="17" customWidth="true"/>
    <col min="1259" max="1500" width="9" style="17"/>
    <col min="1501" max="1501" width="6.25" style="17" customWidth="true"/>
    <col min="1502" max="1502" width="12.125" style="17" customWidth="true"/>
    <col min="1503" max="1504" width="7.75" style="17" customWidth="true"/>
    <col min="1505" max="1505" width="15.625" style="17" customWidth="true"/>
    <col min="1506" max="1506" width="15" style="17" customWidth="true"/>
    <col min="1507" max="1507" width="10" style="17" customWidth="true"/>
    <col min="1508" max="1508" width="11.625" style="17" customWidth="true"/>
    <col min="1509" max="1509" width="15.125" style="17" customWidth="true"/>
    <col min="1510" max="1510" width="13" style="17" customWidth="true"/>
    <col min="1511" max="1511" width="9.125" style="17" customWidth="true"/>
    <col min="1512" max="1512" width="11.375" style="17" customWidth="true"/>
    <col min="1513" max="1513" width="11" style="17" customWidth="true"/>
    <col min="1514" max="1514" width="10.375" style="17" customWidth="true"/>
    <col min="1515" max="1756" width="9" style="17"/>
    <col min="1757" max="1757" width="6.25" style="17" customWidth="true"/>
    <col min="1758" max="1758" width="12.125" style="17" customWidth="true"/>
    <col min="1759" max="1760" width="7.75" style="17" customWidth="true"/>
    <col min="1761" max="1761" width="15.625" style="17" customWidth="true"/>
    <col min="1762" max="1762" width="15" style="17" customWidth="true"/>
    <col min="1763" max="1763" width="10" style="17" customWidth="true"/>
    <col min="1764" max="1764" width="11.625" style="17" customWidth="true"/>
    <col min="1765" max="1765" width="15.125" style="17" customWidth="true"/>
    <col min="1766" max="1766" width="13" style="17" customWidth="true"/>
    <col min="1767" max="1767" width="9.125" style="17" customWidth="true"/>
    <col min="1768" max="1768" width="11.375" style="17" customWidth="true"/>
    <col min="1769" max="1769" width="11" style="17" customWidth="true"/>
    <col min="1770" max="1770" width="10.375" style="17" customWidth="true"/>
    <col min="1771" max="2012" width="9" style="17"/>
    <col min="2013" max="2013" width="6.25" style="17" customWidth="true"/>
    <col min="2014" max="2014" width="12.125" style="17" customWidth="true"/>
    <col min="2015" max="2016" width="7.75" style="17" customWidth="true"/>
    <col min="2017" max="2017" width="15.625" style="17" customWidth="true"/>
    <col min="2018" max="2018" width="15" style="17" customWidth="true"/>
    <col min="2019" max="2019" width="10" style="17" customWidth="true"/>
    <col min="2020" max="2020" width="11.625" style="17" customWidth="true"/>
    <col min="2021" max="2021" width="15.125" style="17" customWidth="true"/>
    <col min="2022" max="2022" width="13" style="17" customWidth="true"/>
    <col min="2023" max="2023" width="9.125" style="17" customWidth="true"/>
    <col min="2024" max="2024" width="11.375" style="17" customWidth="true"/>
    <col min="2025" max="2025" width="11" style="17" customWidth="true"/>
    <col min="2026" max="2026" width="10.375" style="17" customWidth="true"/>
    <col min="2027" max="2268" width="9" style="17"/>
    <col min="2269" max="2269" width="6.25" style="17" customWidth="true"/>
    <col min="2270" max="2270" width="12.125" style="17" customWidth="true"/>
    <col min="2271" max="2272" width="7.75" style="17" customWidth="true"/>
    <col min="2273" max="2273" width="15.625" style="17" customWidth="true"/>
    <col min="2274" max="2274" width="15" style="17" customWidth="true"/>
    <col min="2275" max="2275" width="10" style="17" customWidth="true"/>
    <col min="2276" max="2276" width="11.625" style="17" customWidth="true"/>
    <col min="2277" max="2277" width="15.125" style="17" customWidth="true"/>
    <col min="2278" max="2278" width="13" style="17" customWidth="true"/>
    <col min="2279" max="2279" width="9.125" style="17" customWidth="true"/>
    <col min="2280" max="2280" width="11.375" style="17" customWidth="true"/>
    <col min="2281" max="2281" width="11" style="17" customWidth="true"/>
    <col min="2282" max="2282" width="10.375" style="17" customWidth="true"/>
    <col min="2283" max="2524" width="9" style="17"/>
    <col min="2525" max="2525" width="6.25" style="17" customWidth="true"/>
    <col min="2526" max="2526" width="12.125" style="17" customWidth="true"/>
    <col min="2527" max="2528" width="7.75" style="17" customWidth="true"/>
    <col min="2529" max="2529" width="15.625" style="17" customWidth="true"/>
    <col min="2530" max="2530" width="15" style="17" customWidth="true"/>
    <col min="2531" max="2531" width="10" style="17" customWidth="true"/>
    <col min="2532" max="2532" width="11.625" style="17" customWidth="true"/>
    <col min="2533" max="2533" width="15.125" style="17" customWidth="true"/>
    <col min="2534" max="2534" width="13" style="17" customWidth="true"/>
    <col min="2535" max="2535" width="9.125" style="17" customWidth="true"/>
    <col min="2536" max="2536" width="11.375" style="17" customWidth="true"/>
    <col min="2537" max="2537" width="11" style="17" customWidth="true"/>
    <col min="2538" max="2538" width="10.375" style="17" customWidth="true"/>
    <col min="2539" max="2780" width="9" style="17"/>
    <col min="2781" max="2781" width="6.25" style="17" customWidth="true"/>
    <col min="2782" max="2782" width="12.125" style="17" customWidth="true"/>
    <col min="2783" max="2784" width="7.75" style="17" customWidth="true"/>
    <col min="2785" max="2785" width="15.625" style="17" customWidth="true"/>
    <col min="2786" max="2786" width="15" style="17" customWidth="true"/>
    <col min="2787" max="2787" width="10" style="17" customWidth="true"/>
    <col min="2788" max="2788" width="11.625" style="17" customWidth="true"/>
    <col min="2789" max="2789" width="15.125" style="17" customWidth="true"/>
    <col min="2790" max="2790" width="13" style="17" customWidth="true"/>
    <col min="2791" max="2791" width="9.125" style="17" customWidth="true"/>
    <col min="2792" max="2792" width="11.375" style="17" customWidth="true"/>
    <col min="2793" max="2793" width="11" style="17" customWidth="true"/>
    <col min="2794" max="2794" width="10.375" style="17" customWidth="true"/>
    <col min="2795" max="3036" width="9" style="17"/>
    <col min="3037" max="3037" width="6.25" style="17" customWidth="true"/>
    <col min="3038" max="3038" width="12.125" style="17" customWidth="true"/>
    <col min="3039" max="3040" width="7.75" style="17" customWidth="true"/>
    <col min="3041" max="3041" width="15.625" style="17" customWidth="true"/>
    <col min="3042" max="3042" width="15" style="17" customWidth="true"/>
    <col min="3043" max="3043" width="10" style="17" customWidth="true"/>
    <col min="3044" max="3044" width="11.625" style="17" customWidth="true"/>
    <col min="3045" max="3045" width="15.125" style="17" customWidth="true"/>
    <col min="3046" max="3046" width="13" style="17" customWidth="true"/>
    <col min="3047" max="3047" width="9.125" style="17" customWidth="true"/>
    <col min="3048" max="3048" width="11.375" style="17" customWidth="true"/>
    <col min="3049" max="3049" width="11" style="17" customWidth="true"/>
    <col min="3050" max="3050" width="10.375" style="17" customWidth="true"/>
    <col min="3051" max="3292" width="9" style="17"/>
    <col min="3293" max="3293" width="6.25" style="17" customWidth="true"/>
    <col min="3294" max="3294" width="12.125" style="17" customWidth="true"/>
    <col min="3295" max="3296" width="7.75" style="17" customWidth="true"/>
    <col min="3297" max="3297" width="15.625" style="17" customWidth="true"/>
    <col min="3298" max="3298" width="15" style="17" customWidth="true"/>
    <col min="3299" max="3299" width="10" style="17" customWidth="true"/>
    <col min="3300" max="3300" width="11.625" style="17" customWidth="true"/>
    <col min="3301" max="3301" width="15.125" style="17" customWidth="true"/>
    <col min="3302" max="3302" width="13" style="17" customWidth="true"/>
    <col min="3303" max="3303" width="9.125" style="17" customWidth="true"/>
    <col min="3304" max="3304" width="11.375" style="17" customWidth="true"/>
    <col min="3305" max="3305" width="11" style="17" customWidth="true"/>
    <col min="3306" max="3306" width="10.375" style="17" customWidth="true"/>
    <col min="3307" max="3548" width="9" style="17"/>
    <col min="3549" max="3549" width="6.25" style="17" customWidth="true"/>
    <col min="3550" max="3550" width="12.125" style="17" customWidth="true"/>
    <col min="3551" max="3552" width="7.75" style="17" customWidth="true"/>
    <col min="3553" max="3553" width="15.625" style="17" customWidth="true"/>
    <col min="3554" max="3554" width="15" style="17" customWidth="true"/>
    <col min="3555" max="3555" width="10" style="17" customWidth="true"/>
    <col min="3556" max="3556" width="11.625" style="17" customWidth="true"/>
    <col min="3557" max="3557" width="15.125" style="17" customWidth="true"/>
    <col min="3558" max="3558" width="13" style="17" customWidth="true"/>
    <col min="3559" max="3559" width="9.125" style="17" customWidth="true"/>
    <col min="3560" max="3560" width="11.375" style="17" customWidth="true"/>
    <col min="3561" max="3561" width="11" style="17" customWidth="true"/>
    <col min="3562" max="3562" width="10.375" style="17" customWidth="true"/>
    <col min="3563" max="3804" width="9" style="17"/>
    <col min="3805" max="3805" width="6.25" style="17" customWidth="true"/>
    <col min="3806" max="3806" width="12.125" style="17" customWidth="true"/>
    <col min="3807" max="3808" width="7.75" style="17" customWidth="true"/>
    <col min="3809" max="3809" width="15.625" style="17" customWidth="true"/>
    <col min="3810" max="3810" width="15" style="17" customWidth="true"/>
    <col min="3811" max="3811" width="10" style="17" customWidth="true"/>
    <col min="3812" max="3812" width="11.625" style="17" customWidth="true"/>
    <col min="3813" max="3813" width="15.125" style="17" customWidth="true"/>
    <col min="3814" max="3814" width="13" style="17" customWidth="true"/>
    <col min="3815" max="3815" width="9.125" style="17" customWidth="true"/>
    <col min="3816" max="3816" width="11.375" style="17" customWidth="true"/>
    <col min="3817" max="3817" width="11" style="17" customWidth="true"/>
    <col min="3818" max="3818" width="10.375" style="17" customWidth="true"/>
    <col min="3819" max="4060" width="9" style="17"/>
    <col min="4061" max="4061" width="6.25" style="17" customWidth="true"/>
    <col min="4062" max="4062" width="12.125" style="17" customWidth="true"/>
    <col min="4063" max="4064" width="7.75" style="17" customWidth="true"/>
    <col min="4065" max="4065" width="15.625" style="17" customWidth="true"/>
    <col min="4066" max="4066" width="15" style="17" customWidth="true"/>
    <col min="4067" max="4067" width="10" style="17" customWidth="true"/>
    <col min="4068" max="4068" width="11.625" style="17" customWidth="true"/>
    <col min="4069" max="4069" width="15.125" style="17" customWidth="true"/>
    <col min="4070" max="4070" width="13" style="17" customWidth="true"/>
    <col min="4071" max="4071" width="9.125" style="17" customWidth="true"/>
    <col min="4072" max="4072" width="11.375" style="17" customWidth="true"/>
    <col min="4073" max="4073" width="11" style="17" customWidth="true"/>
    <col min="4074" max="4074" width="10.375" style="17" customWidth="true"/>
    <col min="4075" max="4316" width="9" style="17"/>
    <col min="4317" max="4317" width="6.25" style="17" customWidth="true"/>
    <col min="4318" max="4318" width="12.125" style="17" customWidth="true"/>
    <col min="4319" max="4320" width="7.75" style="17" customWidth="true"/>
    <col min="4321" max="4321" width="15.625" style="17" customWidth="true"/>
    <col min="4322" max="4322" width="15" style="17" customWidth="true"/>
    <col min="4323" max="4323" width="10" style="17" customWidth="true"/>
    <col min="4324" max="4324" width="11.625" style="17" customWidth="true"/>
    <col min="4325" max="4325" width="15.125" style="17" customWidth="true"/>
    <col min="4326" max="4326" width="13" style="17" customWidth="true"/>
    <col min="4327" max="4327" width="9.125" style="17" customWidth="true"/>
    <col min="4328" max="4328" width="11.375" style="17" customWidth="true"/>
    <col min="4329" max="4329" width="11" style="17" customWidth="true"/>
    <col min="4330" max="4330" width="10.375" style="17" customWidth="true"/>
    <col min="4331" max="4572" width="9" style="17"/>
    <col min="4573" max="4573" width="6.25" style="17" customWidth="true"/>
    <col min="4574" max="4574" width="12.125" style="17" customWidth="true"/>
    <col min="4575" max="4576" width="7.75" style="17" customWidth="true"/>
    <col min="4577" max="4577" width="15.625" style="17" customWidth="true"/>
    <col min="4578" max="4578" width="15" style="17" customWidth="true"/>
    <col min="4579" max="4579" width="10" style="17" customWidth="true"/>
    <col min="4580" max="4580" width="11.625" style="17" customWidth="true"/>
    <col min="4581" max="4581" width="15.125" style="17" customWidth="true"/>
    <col min="4582" max="4582" width="13" style="17" customWidth="true"/>
    <col min="4583" max="4583" width="9.125" style="17" customWidth="true"/>
    <col min="4584" max="4584" width="11.375" style="17" customWidth="true"/>
    <col min="4585" max="4585" width="11" style="17" customWidth="true"/>
    <col min="4586" max="4586" width="10.375" style="17" customWidth="true"/>
    <col min="4587" max="4828" width="9" style="17"/>
    <col min="4829" max="4829" width="6.25" style="17" customWidth="true"/>
    <col min="4830" max="4830" width="12.125" style="17" customWidth="true"/>
    <col min="4831" max="4832" width="7.75" style="17" customWidth="true"/>
    <col min="4833" max="4833" width="15.625" style="17" customWidth="true"/>
    <col min="4834" max="4834" width="15" style="17" customWidth="true"/>
    <col min="4835" max="4835" width="10" style="17" customWidth="true"/>
    <col min="4836" max="4836" width="11.625" style="17" customWidth="true"/>
    <col min="4837" max="4837" width="15.125" style="17" customWidth="true"/>
    <col min="4838" max="4838" width="13" style="17" customWidth="true"/>
    <col min="4839" max="4839" width="9.125" style="17" customWidth="true"/>
    <col min="4840" max="4840" width="11.375" style="17" customWidth="true"/>
    <col min="4841" max="4841" width="11" style="17" customWidth="true"/>
    <col min="4842" max="4842" width="10.375" style="17" customWidth="true"/>
    <col min="4843" max="5084" width="9" style="17"/>
    <col min="5085" max="5085" width="6.25" style="17" customWidth="true"/>
    <col min="5086" max="5086" width="12.125" style="17" customWidth="true"/>
    <col min="5087" max="5088" width="7.75" style="17" customWidth="true"/>
    <col min="5089" max="5089" width="15.625" style="17" customWidth="true"/>
    <col min="5090" max="5090" width="15" style="17" customWidth="true"/>
    <col min="5091" max="5091" width="10" style="17" customWidth="true"/>
    <col min="5092" max="5092" width="11.625" style="17" customWidth="true"/>
    <col min="5093" max="5093" width="15.125" style="17" customWidth="true"/>
    <col min="5094" max="5094" width="13" style="17" customWidth="true"/>
    <col min="5095" max="5095" width="9.125" style="17" customWidth="true"/>
    <col min="5096" max="5096" width="11.375" style="17" customWidth="true"/>
    <col min="5097" max="5097" width="11" style="17" customWidth="true"/>
    <col min="5098" max="5098" width="10.375" style="17" customWidth="true"/>
    <col min="5099" max="5340" width="9" style="17"/>
    <col min="5341" max="5341" width="6.25" style="17" customWidth="true"/>
    <col min="5342" max="5342" width="12.125" style="17" customWidth="true"/>
    <col min="5343" max="5344" width="7.75" style="17" customWidth="true"/>
    <col min="5345" max="5345" width="15.625" style="17" customWidth="true"/>
    <col min="5346" max="5346" width="15" style="17" customWidth="true"/>
    <col min="5347" max="5347" width="10" style="17" customWidth="true"/>
    <col min="5348" max="5348" width="11.625" style="17" customWidth="true"/>
    <col min="5349" max="5349" width="15.125" style="17" customWidth="true"/>
    <col min="5350" max="5350" width="13" style="17" customWidth="true"/>
    <col min="5351" max="5351" width="9.125" style="17" customWidth="true"/>
    <col min="5352" max="5352" width="11.375" style="17" customWidth="true"/>
    <col min="5353" max="5353" width="11" style="17" customWidth="true"/>
    <col min="5354" max="5354" width="10.375" style="17" customWidth="true"/>
    <col min="5355" max="5596" width="9" style="17"/>
    <col min="5597" max="5597" width="6.25" style="17" customWidth="true"/>
    <col min="5598" max="5598" width="12.125" style="17" customWidth="true"/>
    <col min="5599" max="5600" width="7.75" style="17" customWidth="true"/>
    <col min="5601" max="5601" width="15.625" style="17" customWidth="true"/>
    <col min="5602" max="5602" width="15" style="17" customWidth="true"/>
    <col min="5603" max="5603" width="10" style="17" customWidth="true"/>
    <col min="5604" max="5604" width="11.625" style="17" customWidth="true"/>
    <col min="5605" max="5605" width="15.125" style="17" customWidth="true"/>
    <col min="5606" max="5606" width="13" style="17" customWidth="true"/>
    <col min="5607" max="5607" width="9.125" style="17" customWidth="true"/>
    <col min="5608" max="5608" width="11.375" style="17" customWidth="true"/>
    <col min="5609" max="5609" width="11" style="17" customWidth="true"/>
    <col min="5610" max="5610" width="10.375" style="17" customWidth="true"/>
    <col min="5611" max="5852" width="9" style="17"/>
    <col min="5853" max="5853" width="6.25" style="17" customWidth="true"/>
    <col min="5854" max="5854" width="12.125" style="17" customWidth="true"/>
    <col min="5855" max="5856" width="7.75" style="17" customWidth="true"/>
    <col min="5857" max="5857" width="15.625" style="17" customWidth="true"/>
    <col min="5858" max="5858" width="15" style="17" customWidth="true"/>
    <col min="5859" max="5859" width="10" style="17" customWidth="true"/>
    <col min="5860" max="5860" width="11.625" style="17" customWidth="true"/>
    <col min="5861" max="5861" width="15.125" style="17" customWidth="true"/>
    <col min="5862" max="5862" width="13" style="17" customWidth="true"/>
    <col min="5863" max="5863" width="9.125" style="17" customWidth="true"/>
    <col min="5864" max="5864" width="11.375" style="17" customWidth="true"/>
    <col min="5865" max="5865" width="11" style="17" customWidth="true"/>
    <col min="5866" max="5866" width="10.375" style="17" customWidth="true"/>
    <col min="5867" max="6108" width="9" style="17"/>
    <col min="6109" max="6109" width="6.25" style="17" customWidth="true"/>
    <col min="6110" max="6110" width="12.125" style="17" customWidth="true"/>
    <col min="6111" max="6112" width="7.75" style="17" customWidth="true"/>
    <col min="6113" max="6113" width="15.625" style="17" customWidth="true"/>
    <col min="6114" max="6114" width="15" style="17" customWidth="true"/>
    <col min="6115" max="6115" width="10" style="17" customWidth="true"/>
    <col min="6116" max="6116" width="11.625" style="17" customWidth="true"/>
    <col min="6117" max="6117" width="15.125" style="17" customWidth="true"/>
    <col min="6118" max="6118" width="13" style="17" customWidth="true"/>
    <col min="6119" max="6119" width="9.125" style="17" customWidth="true"/>
    <col min="6120" max="6120" width="11.375" style="17" customWidth="true"/>
    <col min="6121" max="6121" width="11" style="17" customWidth="true"/>
    <col min="6122" max="6122" width="10.375" style="17" customWidth="true"/>
    <col min="6123" max="6364" width="9" style="17"/>
    <col min="6365" max="6365" width="6.25" style="17" customWidth="true"/>
    <col min="6366" max="6366" width="12.125" style="17" customWidth="true"/>
    <col min="6367" max="6368" width="7.75" style="17" customWidth="true"/>
    <col min="6369" max="6369" width="15.625" style="17" customWidth="true"/>
    <col min="6370" max="6370" width="15" style="17" customWidth="true"/>
    <col min="6371" max="6371" width="10" style="17" customWidth="true"/>
    <col min="6372" max="6372" width="11.625" style="17" customWidth="true"/>
    <col min="6373" max="6373" width="15.125" style="17" customWidth="true"/>
    <col min="6374" max="6374" width="13" style="17" customWidth="true"/>
    <col min="6375" max="6375" width="9.125" style="17" customWidth="true"/>
    <col min="6376" max="6376" width="11.375" style="17" customWidth="true"/>
    <col min="6377" max="6377" width="11" style="17" customWidth="true"/>
    <col min="6378" max="6378" width="10.375" style="17" customWidth="true"/>
    <col min="6379" max="6620" width="9" style="17"/>
    <col min="6621" max="6621" width="6.25" style="17" customWidth="true"/>
    <col min="6622" max="6622" width="12.125" style="17" customWidth="true"/>
    <col min="6623" max="6624" width="7.75" style="17" customWidth="true"/>
    <col min="6625" max="6625" width="15.625" style="17" customWidth="true"/>
    <col min="6626" max="6626" width="15" style="17" customWidth="true"/>
    <col min="6627" max="6627" width="10" style="17" customWidth="true"/>
    <col min="6628" max="6628" width="11.625" style="17" customWidth="true"/>
    <col min="6629" max="6629" width="15.125" style="17" customWidth="true"/>
    <col min="6630" max="6630" width="13" style="17" customWidth="true"/>
    <col min="6631" max="6631" width="9.125" style="17" customWidth="true"/>
    <col min="6632" max="6632" width="11.375" style="17" customWidth="true"/>
    <col min="6633" max="6633" width="11" style="17" customWidth="true"/>
    <col min="6634" max="6634" width="10.375" style="17" customWidth="true"/>
    <col min="6635" max="6876" width="9" style="17"/>
    <col min="6877" max="6877" width="6.25" style="17" customWidth="true"/>
    <col min="6878" max="6878" width="12.125" style="17" customWidth="true"/>
    <col min="6879" max="6880" width="7.75" style="17" customWidth="true"/>
    <col min="6881" max="6881" width="15.625" style="17" customWidth="true"/>
    <col min="6882" max="6882" width="15" style="17" customWidth="true"/>
    <col min="6883" max="6883" width="10" style="17" customWidth="true"/>
    <col min="6884" max="6884" width="11.625" style="17" customWidth="true"/>
    <col min="6885" max="6885" width="15.125" style="17" customWidth="true"/>
    <col min="6886" max="6886" width="13" style="17" customWidth="true"/>
    <col min="6887" max="6887" width="9.125" style="17" customWidth="true"/>
    <col min="6888" max="6888" width="11.375" style="17" customWidth="true"/>
    <col min="6889" max="6889" width="11" style="17" customWidth="true"/>
    <col min="6890" max="6890" width="10.375" style="17" customWidth="true"/>
    <col min="6891" max="7132" width="9" style="17"/>
    <col min="7133" max="7133" width="6.25" style="17" customWidth="true"/>
    <col min="7134" max="7134" width="12.125" style="17" customWidth="true"/>
    <col min="7135" max="7136" width="7.75" style="17" customWidth="true"/>
    <col min="7137" max="7137" width="15.625" style="17" customWidth="true"/>
    <col min="7138" max="7138" width="15" style="17" customWidth="true"/>
    <col min="7139" max="7139" width="10" style="17" customWidth="true"/>
    <col min="7140" max="7140" width="11.625" style="17" customWidth="true"/>
    <col min="7141" max="7141" width="15.125" style="17" customWidth="true"/>
    <col min="7142" max="7142" width="13" style="17" customWidth="true"/>
    <col min="7143" max="7143" width="9.125" style="17" customWidth="true"/>
    <col min="7144" max="7144" width="11.375" style="17" customWidth="true"/>
    <col min="7145" max="7145" width="11" style="17" customWidth="true"/>
    <col min="7146" max="7146" width="10.375" style="17" customWidth="true"/>
    <col min="7147" max="7388" width="9" style="17"/>
    <col min="7389" max="7389" width="6.25" style="17" customWidth="true"/>
    <col min="7390" max="7390" width="12.125" style="17" customWidth="true"/>
    <col min="7391" max="7392" width="7.75" style="17" customWidth="true"/>
    <col min="7393" max="7393" width="15.625" style="17" customWidth="true"/>
    <col min="7394" max="7394" width="15" style="17" customWidth="true"/>
    <col min="7395" max="7395" width="10" style="17" customWidth="true"/>
    <col min="7396" max="7396" width="11.625" style="17" customWidth="true"/>
    <col min="7397" max="7397" width="15.125" style="17" customWidth="true"/>
    <col min="7398" max="7398" width="13" style="17" customWidth="true"/>
    <col min="7399" max="7399" width="9.125" style="17" customWidth="true"/>
    <col min="7400" max="7400" width="11.375" style="17" customWidth="true"/>
    <col min="7401" max="7401" width="11" style="17" customWidth="true"/>
    <col min="7402" max="7402" width="10.375" style="17" customWidth="true"/>
    <col min="7403" max="7644" width="9" style="17"/>
    <col min="7645" max="7645" width="6.25" style="17" customWidth="true"/>
    <col min="7646" max="7646" width="12.125" style="17" customWidth="true"/>
    <col min="7647" max="7648" width="7.75" style="17" customWidth="true"/>
    <col min="7649" max="7649" width="15.625" style="17" customWidth="true"/>
    <col min="7650" max="7650" width="15" style="17" customWidth="true"/>
    <col min="7651" max="7651" width="10" style="17" customWidth="true"/>
    <col min="7652" max="7652" width="11.625" style="17" customWidth="true"/>
    <col min="7653" max="7653" width="15.125" style="17" customWidth="true"/>
    <col min="7654" max="7654" width="13" style="17" customWidth="true"/>
    <col min="7655" max="7655" width="9.125" style="17" customWidth="true"/>
    <col min="7656" max="7656" width="11.375" style="17" customWidth="true"/>
    <col min="7657" max="7657" width="11" style="17" customWidth="true"/>
    <col min="7658" max="7658" width="10.375" style="17" customWidth="true"/>
    <col min="7659" max="7900" width="9" style="17"/>
    <col min="7901" max="7901" width="6.25" style="17" customWidth="true"/>
    <col min="7902" max="7902" width="12.125" style="17" customWidth="true"/>
    <col min="7903" max="7904" width="7.75" style="17" customWidth="true"/>
    <col min="7905" max="7905" width="15.625" style="17" customWidth="true"/>
    <col min="7906" max="7906" width="15" style="17" customWidth="true"/>
    <col min="7907" max="7907" width="10" style="17" customWidth="true"/>
    <col min="7908" max="7908" width="11.625" style="17" customWidth="true"/>
    <col min="7909" max="7909" width="15.125" style="17" customWidth="true"/>
    <col min="7910" max="7910" width="13" style="17" customWidth="true"/>
    <col min="7911" max="7911" width="9.125" style="17" customWidth="true"/>
    <col min="7912" max="7912" width="11.375" style="17" customWidth="true"/>
    <col min="7913" max="7913" width="11" style="17" customWidth="true"/>
    <col min="7914" max="7914" width="10.375" style="17" customWidth="true"/>
    <col min="7915" max="8156" width="9" style="17"/>
    <col min="8157" max="8157" width="6.25" style="17" customWidth="true"/>
    <col min="8158" max="8158" width="12.125" style="17" customWidth="true"/>
    <col min="8159" max="8160" width="7.75" style="17" customWidth="true"/>
    <col min="8161" max="8161" width="15.625" style="17" customWidth="true"/>
    <col min="8162" max="8162" width="15" style="17" customWidth="true"/>
    <col min="8163" max="8163" width="10" style="17" customWidth="true"/>
    <col min="8164" max="8164" width="11.625" style="17" customWidth="true"/>
    <col min="8165" max="8165" width="15.125" style="17" customWidth="true"/>
    <col min="8166" max="8166" width="13" style="17" customWidth="true"/>
    <col min="8167" max="8167" width="9.125" style="17" customWidth="true"/>
    <col min="8168" max="8168" width="11.375" style="17" customWidth="true"/>
    <col min="8169" max="8169" width="11" style="17" customWidth="true"/>
    <col min="8170" max="8170" width="10.375" style="17" customWidth="true"/>
    <col min="8171" max="8412" width="9" style="17"/>
    <col min="8413" max="8413" width="6.25" style="17" customWidth="true"/>
    <col min="8414" max="8414" width="12.125" style="17" customWidth="true"/>
    <col min="8415" max="8416" width="7.75" style="17" customWidth="true"/>
    <col min="8417" max="8417" width="15.625" style="17" customWidth="true"/>
    <col min="8418" max="8418" width="15" style="17" customWidth="true"/>
    <col min="8419" max="8419" width="10" style="17" customWidth="true"/>
    <col min="8420" max="8420" width="11.625" style="17" customWidth="true"/>
    <col min="8421" max="8421" width="15.125" style="17" customWidth="true"/>
    <col min="8422" max="8422" width="13" style="17" customWidth="true"/>
    <col min="8423" max="8423" width="9.125" style="17" customWidth="true"/>
    <col min="8424" max="8424" width="11.375" style="17" customWidth="true"/>
    <col min="8425" max="8425" width="11" style="17" customWidth="true"/>
    <col min="8426" max="8426" width="10.375" style="17" customWidth="true"/>
    <col min="8427" max="8668" width="9" style="17"/>
    <col min="8669" max="8669" width="6.25" style="17" customWidth="true"/>
    <col min="8670" max="8670" width="12.125" style="17" customWidth="true"/>
    <col min="8671" max="8672" width="7.75" style="17" customWidth="true"/>
    <col min="8673" max="8673" width="15.625" style="17" customWidth="true"/>
    <col min="8674" max="8674" width="15" style="17" customWidth="true"/>
    <col min="8675" max="8675" width="10" style="17" customWidth="true"/>
    <col min="8676" max="8676" width="11.625" style="17" customWidth="true"/>
    <col min="8677" max="8677" width="15.125" style="17" customWidth="true"/>
    <col min="8678" max="8678" width="13" style="17" customWidth="true"/>
    <col min="8679" max="8679" width="9.125" style="17" customWidth="true"/>
    <col min="8680" max="8680" width="11.375" style="17" customWidth="true"/>
    <col min="8681" max="8681" width="11" style="17" customWidth="true"/>
    <col min="8682" max="8682" width="10.375" style="17" customWidth="true"/>
    <col min="8683" max="8924" width="9" style="17"/>
    <col min="8925" max="8925" width="6.25" style="17" customWidth="true"/>
    <col min="8926" max="8926" width="12.125" style="17" customWidth="true"/>
    <col min="8927" max="8928" width="7.75" style="17" customWidth="true"/>
    <col min="8929" max="8929" width="15.625" style="17" customWidth="true"/>
    <col min="8930" max="8930" width="15" style="17" customWidth="true"/>
    <col min="8931" max="8931" width="10" style="17" customWidth="true"/>
    <col min="8932" max="8932" width="11.625" style="17" customWidth="true"/>
    <col min="8933" max="8933" width="15.125" style="17" customWidth="true"/>
    <col min="8934" max="8934" width="13" style="17" customWidth="true"/>
    <col min="8935" max="8935" width="9.125" style="17" customWidth="true"/>
    <col min="8936" max="8936" width="11.375" style="17" customWidth="true"/>
    <col min="8937" max="8937" width="11" style="17" customWidth="true"/>
    <col min="8938" max="8938" width="10.375" style="17" customWidth="true"/>
    <col min="8939" max="9180" width="9" style="17"/>
    <col min="9181" max="9181" width="6.25" style="17" customWidth="true"/>
    <col min="9182" max="9182" width="12.125" style="17" customWidth="true"/>
    <col min="9183" max="9184" width="7.75" style="17" customWidth="true"/>
    <col min="9185" max="9185" width="15.625" style="17" customWidth="true"/>
    <col min="9186" max="9186" width="15" style="17" customWidth="true"/>
    <col min="9187" max="9187" width="10" style="17" customWidth="true"/>
    <col min="9188" max="9188" width="11.625" style="17" customWidth="true"/>
    <col min="9189" max="9189" width="15.125" style="17" customWidth="true"/>
    <col min="9190" max="9190" width="13" style="17" customWidth="true"/>
    <col min="9191" max="9191" width="9.125" style="17" customWidth="true"/>
    <col min="9192" max="9192" width="11.375" style="17" customWidth="true"/>
    <col min="9193" max="9193" width="11" style="17" customWidth="true"/>
    <col min="9194" max="9194" width="10.375" style="17" customWidth="true"/>
    <col min="9195" max="9436" width="9" style="17"/>
    <col min="9437" max="9437" width="6.25" style="17" customWidth="true"/>
    <col min="9438" max="9438" width="12.125" style="17" customWidth="true"/>
    <col min="9439" max="9440" width="7.75" style="17" customWidth="true"/>
    <col min="9441" max="9441" width="15.625" style="17" customWidth="true"/>
    <col min="9442" max="9442" width="15" style="17" customWidth="true"/>
    <col min="9443" max="9443" width="10" style="17" customWidth="true"/>
    <col min="9444" max="9444" width="11.625" style="17" customWidth="true"/>
    <col min="9445" max="9445" width="15.125" style="17" customWidth="true"/>
    <col min="9446" max="9446" width="13" style="17" customWidth="true"/>
    <col min="9447" max="9447" width="9.125" style="17" customWidth="true"/>
    <col min="9448" max="9448" width="11.375" style="17" customWidth="true"/>
    <col min="9449" max="9449" width="11" style="17" customWidth="true"/>
    <col min="9450" max="9450" width="10.375" style="17" customWidth="true"/>
    <col min="9451" max="9692" width="9" style="17"/>
    <col min="9693" max="9693" width="6.25" style="17" customWidth="true"/>
    <col min="9694" max="9694" width="12.125" style="17" customWidth="true"/>
    <col min="9695" max="9696" width="7.75" style="17" customWidth="true"/>
    <col min="9697" max="9697" width="15.625" style="17" customWidth="true"/>
    <col min="9698" max="9698" width="15" style="17" customWidth="true"/>
    <col min="9699" max="9699" width="10" style="17" customWidth="true"/>
    <col min="9700" max="9700" width="11.625" style="17" customWidth="true"/>
    <col min="9701" max="9701" width="15.125" style="17" customWidth="true"/>
    <col min="9702" max="9702" width="13" style="17" customWidth="true"/>
    <col min="9703" max="9703" width="9.125" style="17" customWidth="true"/>
    <col min="9704" max="9704" width="11.375" style="17" customWidth="true"/>
    <col min="9705" max="9705" width="11" style="17" customWidth="true"/>
    <col min="9706" max="9706" width="10.375" style="17" customWidth="true"/>
    <col min="9707" max="9948" width="9" style="17"/>
    <col min="9949" max="9949" width="6.25" style="17" customWidth="true"/>
    <col min="9950" max="9950" width="12.125" style="17" customWidth="true"/>
    <col min="9951" max="9952" width="7.75" style="17" customWidth="true"/>
    <col min="9953" max="9953" width="15.625" style="17" customWidth="true"/>
    <col min="9954" max="9954" width="15" style="17" customWidth="true"/>
    <col min="9955" max="9955" width="10" style="17" customWidth="true"/>
    <col min="9956" max="9956" width="11.625" style="17" customWidth="true"/>
    <col min="9957" max="9957" width="15.125" style="17" customWidth="true"/>
    <col min="9958" max="9958" width="13" style="17" customWidth="true"/>
    <col min="9959" max="9959" width="9.125" style="17" customWidth="true"/>
    <col min="9960" max="9960" width="11.375" style="17" customWidth="true"/>
    <col min="9961" max="9961" width="11" style="17" customWidth="true"/>
    <col min="9962" max="9962" width="10.375" style="17" customWidth="true"/>
    <col min="9963" max="10204" width="9" style="17"/>
    <col min="10205" max="10205" width="6.25" style="17" customWidth="true"/>
    <col min="10206" max="10206" width="12.125" style="17" customWidth="true"/>
    <col min="10207" max="10208" width="7.75" style="17" customWidth="true"/>
    <col min="10209" max="10209" width="15.625" style="17" customWidth="true"/>
    <col min="10210" max="10210" width="15" style="17" customWidth="true"/>
    <col min="10211" max="10211" width="10" style="17" customWidth="true"/>
    <col min="10212" max="10212" width="11.625" style="17" customWidth="true"/>
    <col min="10213" max="10213" width="15.125" style="17" customWidth="true"/>
    <col min="10214" max="10214" width="13" style="17" customWidth="true"/>
    <col min="10215" max="10215" width="9.125" style="17" customWidth="true"/>
    <col min="10216" max="10216" width="11.375" style="17" customWidth="true"/>
    <col min="10217" max="10217" width="11" style="17" customWidth="true"/>
    <col min="10218" max="10218" width="10.375" style="17" customWidth="true"/>
    <col min="10219" max="10460" width="9" style="17"/>
    <col min="10461" max="10461" width="6.25" style="17" customWidth="true"/>
    <col min="10462" max="10462" width="12.125" style="17" customWidth="true"/>
    <col min="10463" max="10464" width="7.75" style="17" customWidth="true"/>
    <col min="10465" max="10465" width="15.625" style="17" customWidth="true"/>
    <col min="10466" max="10466" width="15" style="17" customWidth="true"/>
    <col min="10467" max="10467" width="10" style="17" customWidth="true"/>
    <col min="10468" max="10468" width="11.625" style="17" customWidth="true"/>
    <col min="10469" max="10469" width="15.125" style="17" customWidth="true"/>
    <col min="10470" max="10470" width="13" style="17" customWidth="true"/>
    <col min="10471" max="10471" width="9.125" style="17" customWidth="true"/>
    <col min="10472" max="10472" width="11.375" style="17" customWidth="true"/>
    <col min="10473" max="10473" width="11" style="17" customWidth="true"/>
    <col min="10474" max="10474" width="10.375" style="17" customWidth="true"/>
    <col min="10475" max="10716" width="9" style="17"/>
    <col min="10717" max="10717" width="6.25" style="17" customWidth="true"/>
    <col min="10718" max="10718" width="12.125" style="17" customWidth="true"/>
    <col min="10719" max="10720" width="7.75" style="17" customWidth="true"/>
    <col min="10721" max="10721" width="15.625" style="17" customWidth="true"/>
    <col min="10722" max="10722" width="15" style="17" customWidth="true"/>
    <col min="10723" max="10723" width="10" style="17" customWidth="true"/>
    <col min="10724" max="10724" width="11.625" style="17" customWidth="true"/>
    <col min="10725" max="10725" width="15.125" style="17" customWidth="true"/>
    <col min="10726" max="10726" width="13" style="17" customWidth="true"/>
    <col min="10727" max="10727" width="9.125" style="17" customWidth="true"/>
    <col min="10728" max="10728" width="11.375" style="17" customWidth="true"/>
    <col min="10729" max="10729" width="11" style="17" customWidth="true"/>
    <col min="10730" max="10730" width="10.375" style="17" customWidth="true"/>
    <col min="10731" max="10972" width="9" style="17"/>
    <col min="10973" max="10973" width="6.25" style="17" customWidth="true"/>
    <col min="10974" max="10974" width="12.125" style="17" customWidth="true"/>
    <col min="10975" max="10976" width="7.75" style="17" customWidth="true"/>
    <col min="10977" max="10977" width="15.625" style="17" customWidth="true"/>
    <col min="10978" max="10978" width="15" style="17" customWidth="true"/>
    <col min="10979" max="10979" width="10" style="17" customWidth="true"/>
    <col min="10980" max="10980" width="11.625" style="17" customWidth="true"/>
    <col min="10981" max="10981" width="15.125" style="17" customWidth="true"/>
    <col min="10982" max="10982" width="13" style="17" customWidth="true"/>
    <col min="10983" max="10983" width="9.125" style="17" customWidth="true"/>
    <col min="10984" max="10984" width="11.375" style="17" customWidth="true"/>
    <col min="10985" max="10985" width="11" style="17" customWidth="true"/>
    <col min="10986" max="10986" width="10.375" style="17" customWidth="true"/>
    <col min="10987" max="11228" width="9" style="17"/>
    <col min="11229" max="11229" width="6.25" style="17" customWidth="true"/>
    <col min="11230" max="11230" width="12.125" style="17" customWidth="true"/>
    <col min="11231" max="11232" width="7.75" style="17" customWidth="true"/>
    <col min="11233" max="11233" width="15.625" style="17" customWidth="true"/>
    <col min="11234" max="11234" width="15" style="17" customWidth="true"/>
    <col min="11235" max="11235" width="10" style="17" customWidth="true"/>
    <col min="11236" max="11236" width="11.625" style="17" customWidth="true"/>
    <col min="11237" max="11237" width="15.125" style="17" customWidth="true"/>
    <col min="11238" max="11238" width="13" style="17" customWidth="true"/>
    <col min="11239" max="11239" width="9.125" style="17" customWidth="true"/>
    <col min="11240" max="11240" width="11.375" style="17" customWidth="true"/>
    <col min="11241" max="11241" width="11" style="17" customWidth="true"/>
    <col min="11242" max="11242" width="10.375" style="17" customWidth="true"/>
    <col min="11243" max="11484" width="9" style="17"/>
    <col min="11485" max="11485" width="6.25" style="17" customWidth="true"/>
    <col min="11486" max="11486" width="12.125" style="17" customWidth="true"/>
    <col min="11487" max="11488" width="7.75" style="17" customWidth="true"/>
    <col min="11489" max="11489" width="15.625" style="17" customWidth="true"/>
    <col min="11490" max="11490" width="15" style="17" customWidth="true"/>
    <col min="11491" max="11491" width="10" style="17" customWidth="true"/>
    <col min="11492" max="11492" width="11.625" style="17" customWidth="true"/>
    <col min="11493" max="11493" width="15.125" style="17" customWidth="true"/>
    <col min="11494" max="11494" width="13" style="17" customWidth="true"/>
    <col min="11495" max="11495" width="9.125" style="17" customWidth="true"/>
    <col min="11496" max="11496" width="11.375" style="17" customWidth="true"/>
    <col min="11497" max="11497" width="11" style="17" customWidth="true"/>
    <col min="11498" max="11498" width="10.375" style="17" customWidth="true"/>
    <col min="11499" max="11740" width="9" style="17"/>
    <col min="11741" max="11741" width="6.25" style="17" customWidth="true"/>
    <col min="11742" max="11742" width="12.125" style="17" customWidth="true"/>
    <col min="11743" max="11744" width="7.75" style="17" customWidth="true"/>
    <col min="11745" max="11745" width="15.625" style="17" customWidth="true"/>
    <col min="11746" max="11746" width="15" style="17" customWidth="true"/>
    <col min="11747" max="11747" width="10" style="17" customWidth="true"/>
    <col min="11748" max="11748" width="11.625" style="17" customWidth="true"/>
    <col min="11749" max="11749" width="15.125" style="17" customWidth="true"/>
    <col min="11750" max="11750" width="13" style="17" customWidth="true"/>
    <col min="11751" max="11751" width="9.125" style="17" customWidth="true"/>
    <col min="11752" max="11752" width="11.375" style="17" customWidth="true"/>
    <col min="11753" max="11753" width="11" style="17" customWidth="true"/>
    <col min="11754" max="11754" width="10.375" style="17" customWidth="true"/>
    <col min="11755" max="11996" width="9" style="17"/>
    <col min="11997" max="11997" width="6.25" style="17" customWidth="true"/>
    <col min="11998" max="11998" width="12.125" style="17" customWidth="true"/>
    <col min="11999" max="12000" width="7.75" style="17" customWidth="true"/>
    <col min="12001" max="12001" width="15.625" style="17" customWidth="true"/>
    <col min="12002" max="12002" width="15" style="17" customWidth="true"/>
    <col min="12003" max="12003" width="10" style="17" customWidth="true"/>
    <col min="12004" max="12004" width="11.625" style="17" customWidth="true"/>
    <col min="12005" max="12005" width="15.125" style="17" customWidth="true"/>
    <col min="12006" max="12006" width="13" style="17" customWidth="true"/>
    <col min="12007" max="12007" width="9.125" style="17" customWidth="true"/>
    <col min="12008" max="12008" width="11.375" style="17" customWidth="true"/>
    <col min="12009" max="12009" width="11" style="17" customWidth="true"/>
    <col min="12010" max="12010" width="10.375" style="17" customWidth="true"/>
    <col min="12011" max="12252" width="9" style="17"/>
    <col min="12253" max="12253" width="6.25" style="17" customWidth="true"/>
    <col min="12254" max="12254" width="12.125" style="17" customWidth="true"/>
    <col min="12255" max="12256" width="7.75" style="17" customWidth="true"/>
    <col min="12257" max="12257" width="15.625" style="17" customWidth="true"/>
    <col min="12258" max="12258" width="15" style="17" customWidth="true"/>
    <col min="12259" max="12259" width="10" style="17" customWidth="true"/>
    <col min="12260" max="12260" width="11.625" style="17" customWidth="true"/>
    <col min="12261" max="12261" width="15.125" style="17" customWidth="true"/>
    <col min="12262" max="12262" width="13" style="17" customWidth="true"/>
    <col min="12263" max="12263" width="9.125" style="17" customWidth="true"/>
    <col min="12264" max="12264" width="11.375" style="17" customWidth="true"/>
    <col min="12265" max="12265" width="11" style="17" customWidth="true"/>
    <col min="12266" max="12266" width="10.375" style="17" customWidth="true"/>
    <col min="12267" max="12508" width="9" style="17"/>
    <col min="12509" max="12509" width="6.25" style="17" customWidth="true"/>
    <col min="12510" max="12510" width="12.125" style="17" customWidth="true"/>
    <col min="12511" max="12512" width="7.75" style="17" customWidth="true"/>
    <col min="12513" max="12513" width="15.625" style="17" customWidth="true"/>
    <col min="12514" max="12514" width="15" style="17" customWidth="true"/>
    <col min="12515" max="12515" width="10" style="17" customWidth="true"/>
    <col min="12516" max="12516" width="11.625" style="17" customWidth="true"/>
    <col min="12517" max="12517" width="15.125" style="17" customWidth="true"/>
    <col min="12518" max="12518" width="13" style="17" customWidth="true"/>
    <col min="12519" max="12519" width="9.125" style="17" customWidth="true"/>
    <col min="12520" max="12520" width="11.375" style="17" customWidth="true"/>
    <col min="12521" max="12521" width="11" style="17" customWidth="true"/>
    <col min="12522" max="12522" width="10.375" style="17" customWidth="true"/>
    <col min="12523" max="12764" width="9" style="17"/>
    <col min="12765" max="12765" width="6.25" style="17" customWidth="true"/>
    <col min="12766" max="12766" width="12.125" style="17" customWidth="true"/>
    <col min="12767" max="12768" width="7.75" style="17" customWidth="true"/>
    <col min="12769" max="12769" width="15.625" style="17" customWidth="true"/>
    <col min="12770" max="12770" width="15" style="17" customWidth="true"/>
    <col min="12771" max="12771" width="10" style="17" customWidth="true"/>
    <col min="12772" max="12772" width="11.625" style="17" customWidth="true"/>
    <col min="12773" max="12773" width="15.125" style="17" customWidth="true"/>
    <col min="12774" max="12774" width="13" style="17" customWidth="true"/>
    <col min="12775" max="12775" width="9.125" style="17" customWidth="true"/>
    <col min="12776" max="12776" width="11.375" style="17" customWidth="true"/>
    <col min="12777" max="12777" width="11" style="17" customWidth="true"/>
    <col min="12778" max="12778" width="10.375" style="17" customWidth="true"/>
    <col min="12779" max="13020" width="9" style="17"/>
    <col min="13021" max="13021" width="6.25" style="17" customWidth="true"/>
    <col min="13022" max="13022" width="12.125" style="17" customWidth="true"/>
    <col min="13023" max="13024" width="7.75" style="17" customWidth="true"/>
    <col min="13025" max="13025" width="15.625" style="17" customWidth="true"/>
    <col min="13026" max="13026" width="15" style="17" customWidth="true"/>
    <col min="13027" max="13027" width="10" style="17" customWidth="true"/>
    <col min="13028" max="13028" width="11.625" style="17" customWidth="true"/>
    <col min="13029" max="13029" width="15.125" style="17" customWidth="true"/>
    <col min="13030" max="13030" width="13" style="17" customWidth="true"/>
    <col min="13031" max="13031" width="9.125" style="17" customWidth="true"/>
    <col min="13032" max="13032" width="11.375" style="17" customWidth="true"/>
    <col min="13033" max="13033" width="11" style="17" customWidth="true"/>
    <col min="13034" max="13034" width="10.375" style="17" customWidth="true"/>
    <col min="13035" max="13276" width="9" style="17"/>
    <col min="13277" max="13277" width="6.25" style="17" customWidth="true"/>
    <col min="13278" max="13278" width="12.125" style="17" customWidth="true"/>
    <col min="13279" max="13280" width="7.75" style="17" customWidth="true"/>
    <col min="13281" max="13281" width="15.625" style="17" customWidth="true"/>
    <col min="13282" max="13282" width="15" style="17" customWidth="true"/>
    <col min="13283" max="13283" width="10" style="17" customWidth="true"/>
    <col min="13284" max="13284" width="11.625" style="17" customWidth="true"/>
    <col min="13285" max="13285" width="15.125" style="17" customWidth="true"/>
    <col min="13286" max="13286" width="13" style="17" customWidth="true"/>
    <col min="13287" max="13287" width="9.125" style="17" customWidth="true"/>
    <col min="13288" max="13288" width="11.375" style="17" customWidth="true"/>
    <col min="13289" max="13289" width="11" style="17" customWidth="true"/>
    <col min="13290" max="13290" width="10.375" style="17" customWidth="true"/>
    <col min="13291" max="13532" width="9" style="17"/>
    <col min="13533" max="13533" width="6.25" style="17" customWidth="true"/>
    <col min="13534" max="13534" width="12.125" style="17" customWidth="true"/>
    <col min="13535" max="13536" width="7.75" style="17" customWidth="true"/>
    <col min="13537" max="13537" width="15.625" style="17" customWidth="true"/>
    <col min="13538" max="13538" width="15" style="17" customWidth="true"/>
    <col min="13539" max="13539" width="10" style="17" customWidth="true"/>
    <col min="13540" max="13540" width="11.625" style="17" customWidth="true"/>
    <col min="13541" max="13541" width="15.125" style="17" customWidth="true"/>
    <col min="13542" max="13542" width="13" style="17" customWidth="true"/>
    <col min="13543" max="13543" width="9.125" style="17" customWidth="true"/>
    <col min="13544" max="13544" width="11.375" style="17" customWidth="true"/>
    <col min="13545" max="13545" width="11" style="17" customWidth="true"/>
    <col min="13546" max="13546" width="10.375" style="17" customWidth="true"/>
    <col min="13547" max="13788" width="9" style="17"/>
    <col min="13789" max="13789" width="6.25" style="17" customWidth="true"/>
    <col min="13790" max="13790" width="12.125" style="17" customWidth="true"/>
    <col min="13791" max="13792" width="7.75" style="17" customWidth="true"/>
    <col min="13793" max="13793" width="15.625" style="17" customWidth="true"/>
    <col min="13794" max="13794" width="15" style="17" customWidth="true"/>
    <col min="13795" max="13795" width="10" style="17" customWidth="true"/>
    <col min="13796" max="13796" width="11.625" style="17" customWidth="true"/>
    <col min="13797" max="13797" width="15.125" style="17" customWidth="true"/>
    <col min="13798" max="13798" width="13" style="17" customWidth="true"/>
    <col min="13799" max="13799" width="9.125" style="17" customWidth="true"/>
    <col min="13800" max="13800" width="11.375" style="17" customWidth="true"/>
    <col min="13801" max="13801" width="11" style="17" customWidth="true"/>
    <col min="13802" max="13802" width="10.375" style="17" customWidth="true"/>
    <col min="13803" max="14044" width="9" style="17"/>
    <col min="14045" max="14045" width="6.25" style="17" customWidth="true"/>
    <col min="14046" max="14046" width="12.125" style="17" customWidth="true"/>
    <col min="14047" max="14048" width="7.75" style="17" customWidth="true"/>
    <col min="14049" max="14049" width="15.625" style="17" customWidth="true"/>
    <col min="14050" max="14050" width="15" style="17" customWidth="true"/>
    <col min="14051" max="14051" width="10" style="17" customWidth="true"/>
    <col min="14052" max="14052" width="11.625" style="17" customWidth="true"/>
    <col min="14053" max="14053" width="15.125" style="17" customWidth="true"/>
    <col min="14054" max="14054" width="13" style="17" customWidth="true"/>
    <col min="14055" max="14055" width="9.125" style="17" customWidth="true"/>
    <col min="14056" max="14056" width="11.375" style="17" customWidth="true"/>
    <col min="14057" max="14057" width="11" style="17" customWidth="true"/>
    <col min="14058" max="14058" width="10.375" style="17" customWidth="true"/>
    <col min="14059" max="14300" width="9" style="17"/>
    <col min="14301" max="14301" width="6.25" style="17" customWidth="true"/>
    <col min="14302" max="14302" width="12.125" style="17" customWidth="true"/>
    <col min="14303" max="14304" width="7.75" style="17" customWidth="true"/>
    <col min="14305" max="14305" width="15.625" style="17" customWidth="true"/>
    <col min="14306" max="14306" width="15" style="17" customWidth="true"/>
    <col min="14307" max="14307" width="10" style="17" customWidth="true"/>
    <col min="14308" max="14308" width="11.625" style="17" customWidth="true"/>
    <col min="14309" max="14309" width="15.125" style="17" customWidth="true"/>
    <col min="14310" max="14310" width="13" style="17" customWidth="true"/>
    <col min="14311" max="14311" width="9.125" style="17" customWidth="true"/>
    <col min="14312" max="14312" width="11.375" style="17" customWidth="true"/>
    <col min="14313" max="14313" width="11" style="17" customWidth="true"/>
    <col min="14314" max="14314" width="10.375" style="17" customWidth="true"/>
    <col min="14315" max="14556" width="9" style="17"/>
    <col min="14557" max="14557" width="6.25" style="17" customWidth="true"/>
    <col min="14558" max="14558" width="12.125" style="17" customWidth="true"/>
    <col min="14559" max="14560" width="7.75" style="17" customWidth="true"/>
    <col min="14561" max="14561" width="15.625" style="17" customWidth="true"/>
    <col min="14562" max="14562" width="15" style="17" customWidth="true"/>
    <col min="14563" max="14563" width="10" style="17" customWidth="true"/>
    <col min="14564" max="14564" width="11.625" style="17" customWidth="true"/>
    <col min="14565" max="14565" width="15.125" style="17" customWidth="true"/>
    <col min="14566" max="14566" width="13" style="17" customWidth="true"/>
    <col min="14567" max="14567" width="9.125" style="17" customWidth="true"/>
    <col min="14568" max="14568" width="11.375" style="17" customWidth="true"/>
    <col min="14569" max="14569" width="11" style="17" customWidth="true"/>
    <col min="14570" max="14570" width="10.375" style="17" customWidth="true"/>
    <col min="14571" max="14812" width="9" style="17"/>
    <col min="14813" max="14813" width="6.25" style="17" customWidth="true"/>
    <col min="14814" max="14814" width="12.125" style="17" customWidth="true"/>
    <col min="14815" max="14816" width="7.75" style="17" customWidth="true"/>
    <col min="14817" max="14817" width="15.625" style="17" customWidth="true"/>
    <col min="14818" max="14818" width="15" style="17" customWidth="true"/>
    <col min="14819" max="14819" width="10" style="17" customWidth="true"/>
    <col min="14820" max="14820" width="11.625" style="17" customWidth="true"/>
    <col min="14821" max="14821" width="15.125" style="17" customWidth="true"/>
    <col min="14822" max="14822" width="13" style="17" customWidth="true"/>
    <col min="14823" max="14823" width="9.125" style="17" customWidth="true"/>
    <col min="14824" max="14824" width="11.375" style="17" customWidth="true"/>
    <col min="14825" max="14825" width="11" style="17" customWidth="true"/>
    <col min="14826" max="14826" width="10.375" style="17" customWidth="true"/>
    <col min="14827" max="15068" width="9" style="17"/>
    <col min="15069" max="15069" width="6.25" style="17" customWidth="true"/>
    <col min="15070" max="15070" width="12.125" style="17" customWidth="true"/>
    <col min="15071" max="15072" width="7.75" style="17" customWidth="true"/>
    <col min="15073" max="15073" width="15.625" style="17" customWidth="true"/>
    <col min="15074" max="15074" width="15" style="17" customWidth="true"/>
    <col min="15075" max="15075" width="10" style="17" customWidth="true"/>
    <col min="15076" max="15076" width="11.625" style="17" customWidth="true"/>
    <col min="15077" max="15077" width="15.125" style="17" customWidth="true"/>
    <col min="15078" max="15078" width="13" style="17" customWidth="true"/>
    <col min="15079" max="15079" width="9.125" style="17" customWidth="true"/>
    <col min="15080" max="15080" width="11.375" style="17" customWidth="true"/>
    <col min="15081" max="15081" width="11" style="17" customWidth="true"/>
    <col min="15082" max="15082" width="10.375" style="17" customWidth="true"/>
    <col min="15083" max="15324" width="9" style="17"/>
    <col min="15325" max="15325" width="6.25" style="17" customWidth="true"/>
    <col min="15326" max="15326" width="12.125" style="17" customWidth="true"/>
    <col min="15327" max="15328" width="7.75" style="17" customWidth="true"/>
    <col min="15329" max="15329" width="15.625" style="17" customWidth="true"/>
    <col min="15330" max="15330" width="15" style="17" customWidth="true"/>
    <col min="15331" max="15331" width="10" style="17" customWidth="true"/>
    <col min="15332" max="15332" width="11.625" style="17" customWidth="true"/>
    <col min="15333" max="15333" width="15.125" style="17" customWidth="true"/>
    <col min="15334" max="15334" width="13" style="17" customWidth="true"/>
    <col min="15335" max="15335" width="9.125" style="17" customWidth="true"/>
    <col min="15336" max="15336" width="11.375" style="17" customWidth="true"/>
    <col min="15337" max="15337" width="11" style="17" customWidth="true"/>
    <col min="15338" max="15338" width="10.375" style="17" customWidth="true"/>
    <col min="15339" max="15580" width="9" style="17"/>
    <col min="15581" max="15581" width="6.25" style="17" customWidth="true"/>
    <col min="15582" max="15582" width="12.125" style="17" customWidth="true"/>
    <col min="15583" max="15584" width="7.75" style="17" customWidth="true"/>
    <col min="15585" max="15585" width="15.625" style="17" customWidth="true"/>
    <col min="15586" max="15586" width="15" style="17" customWidth="true"/>
    <col min="15587" max="15587" width="10" style="17" customWidth="true"/>
    <col min="15588" max="15588" width="11.625" style="17" customWidth="true"/>
    <col min="15589" max="15589" width="15.125" style="17" customWidth="true"/>
    <col min="15590" max="15590" width="13" style="17" customWidth="true"/>
    <col min="15591" max="15591" width="9.125" style="17" customWidth="true"/>
    <col min="15592" max="15592" width="11.375" style="17" customWidth="true"/>
    <col min="15593" max="15593" width="11" style="17" customWidth="true"/>
    <col min="15594" max="15594" width="10.375" style="17" customWidth="true"/>
    <col min="15595" max="15836" width="9" style="17"/>
    <col min="15837" max="15837" width="6.25" style="17" customWidth="true"/>
    <col min="15838" max="15838" width="12.125" style="17" customWidth="true"/>
    <col min="15839" max="15840" width="7.75" style="17" customWidth="true"/>
    <col min="15841" max="15841" width="15.625" style="17" customWidth="true"/>
    <col min="15842" max="15842" width="15" style="17" customWidth="true"/>
    <col min="15843" max="15843" width="10" style="17" customWidth="true"/>
    <col min="15844" max="15844" width="11.625" style="17" customWidth="true"/>
    <col min="15845" max="15845" width="15.125" style="17" customWidth="true"/>
    <col min="15846" max="15846" width="13" style="17" customWidth="true"/>
    <col min="15847" max="15847" width="9.125" style="17" customWidth="true"/>
    <col min="15848" max="15848" width="11.375" style="17" customWidth="true"/>
    <col min="15849" max="15849" width="11" style="17" customWidth="true"/>
    <col min="15850" max="15850" width="10.375" style="17" customWidth="true"/>
    <col min="15851" max="16092" width="9" style="17"/>
    <col min="16093" max="16093" width="6.25" style="17" customWidth="true"/>
    <col min="16094" max="16094" width="12.125" style="17" customWidth="true"/>
    <col min="16095" max="16096" width="7.75" style="17" customWidth="true"/>
    <col min="16097" max="16097" width="15.625" style="17" customWidth="true"/>
    <col min="16098" max="16098" width="15" style="17" customWidth="true"/>
    <col min="16099" max="16099" width="10" style="17" customWidth="true"/>
    <col min="16100" max="16100" width="11.625" style="17" customWidth="true"/>
    <col min="16101" max="16101" width="15.125" style="17" customWidth="true"/>
    <col min="16102" max="16102" width="13" style="17" customWidth="true"/>
    <col min="16103" max="16103" width="9.125" style="17" customWidth="true"/>
    <col min="16104" max="16104" width="11.375" style="17" customWidth="true"/>
    <col min="16105" max="16105" width="11" style="17" customWidth="true"/>
    <col min="16106" max="16106" width="10.375" style="17" customWidth="true"/>
    <col min="16107" max="16384" width="9" style="17"/>
  </cols>
  <sheetData>
    <row r="1" s="10" customFormat="true" ht="20.1" customHeight="true" spans="1:13">
      <c r="A1" s="20" t="s">
        <v>0</v>
      </c>
      <c r="B1" s="20"/>
      <c r="C1" s="21"/>
      <c r="D1" s="21"/>
      <c r="E1" s="21"/>
      <c r="F1" s="21"/>
      <c r="G1" s="21"/>
      <c r="H1" s="21"/>
      <c r="I1" s="21"/>
      <c r="J1" s="21"/>
      <c r="K1" s="21"/>
      <c r="L1" s="21"/>
      <c r="M1" s="21"/>
    </row>
    <row r="2" s="11" customFormat="true" ht="26.25" customHeight="true" spans="1:13">
      <c r="A2" s="22" t="s">
        <v>1</v>
      </c>
      <c r="B2" s="22"/>
      <c r="C2" s="22"/>
      <c r="D2" s="22"/>
      <c r="E2" s="22"/>
      <c r="F2" s="22"/>
      <c r="G2" s="22"/>
      <c r="H2" s="22"/>
      <c r="I2" s="22"/>
      <c r="J2" s="22"/>
      <c r="K2" s="22"/>
      <c r="L2" s="34"/>
      <c r="M2" s="34"/>
    </row>
    <row r="3" s="12" customFormat="true" ht="20.1" customHeight="true" spans="1:13">
      <c r="A3" s="23"/>
      <c r="B3" s="23"/>
      <c r="C3" s="24"/>
      <c r="D3" s="24"/>
      <c r="E3" s="24"/>
      <c r="F3" s="24"/>
      <c r="G3" s="24"/>
      <c r="H3" s="24"/>
      <c r="I3" s="13"/>
      <c r="J3" s="13"/>
      <c r="L3" s="35"/>
      <c r="M3" s="13" t="s">
        <v>2</v>
      </c>
    </row>
    <row r="4" s="13" customFormat="true" ht="30.95" customHeight="true" spans="1:13">
      <c r="A4" s="25" t="s">
        <v>3</v>
      </c>
      <c r="B4" s="25" t="s">
        <v>4</v>
      </c>
      <c r="C4" s="26" t="s">
        <v>5</v>
      </c>
      <c r="D4" s="26"/>
      <c r="E4" s="25" t="s">
        <v>6</v>
      </c>
      <c r="F4" s="26"/>
      <c r="G4" s="26"/>
      <c r="H4" s="33" t="s">
        <v>7</v>
      </c>
      <c r="I4" s="33"/>
      <c r="J4" s="33"/>
      <c r="K4" s="33" t="s">
        <v>8</v>
      </c>
      <c r="L4" s="30" t="s">
        <v>9</v>
      </c>
      <c r="M4" s="30" t="s">
        <v>10</v>
      </c>
    </row>
    <row r="5" s="14" customFormat="true" ht="54" spans="1:13">
      <c r="A5" s="26"/>
      <c r="B5" s="26"/>
      <c r="C5" s="26" t="s">
        <v>11</v>
      </c>
      <c r="D5" s="26" t="s">
        <v>12</v>
      </c>
      <c r="E5" s="26" t="s">
        <v>13</v>
      </c>
      <c r="F5" s="26" t="s">
        <v>14</v>
      </c>
      <c r="G5" s="25" t="s">
        <v>15</v>
      </c>
      <c r="H5" s="25" t="s">
        <v>16</v>
      </c>
      <c r="I5" s="33" t="s">
        <v>17</v>
      </c>
      <c r="J5" s="33" t="s">
        <v>15</v>
      </c>
      <c r="K5" s="30"/>
      <c r="L5" s="30"/>
      <c r="M5" s="30"/>
    </row>
    <row r="6" s="14" customFormat="true" ht="13.5" spans="1:13">
      <c r="A6" s="25" t="s">
        <v>18</v>
      </c>
      <c r="B6" s="26"/>
      <c r="C6" s="26">
        <v>1</v>
      </c>
      <c r="D6" s="26">
        <v>2</v>
      </c>
      <c r="E6" s="26">
        <v>3</v>
      </c>
      <c r="F6" s="26">
        <v>4</v>
      </c>
      <c r="G6" s="25" t="s">
        <v>19</v>
      </c>
      <c r="H6" s="25">
        <v>6</v>
      </c>
      <c r="I6" s="33">
        <v>7</v>
      </c>
      <c r="J6" s="33" t="s">
        <v>20</v>
      </c>
      <c r="K6" s="30" t="s">
        <v>21</v>
      </c>
      <c r="L6" s="30">
        <v>10</v>
      </c>
      <c r="M6" s="30" t="s">
        <v>22</v>
      </c>
    </row>
    <row r="7" s="15" customFormat="true" ht="20.1" customHeight="true" spans="1:13">
      <c r="A7" s="27" t="s">
        <v>23</v>
      </c>
      <c r="B7" s="27"/>
      <c r="C7" s="28">
        <f t="shared" ref="C7:M7" si="0">C8+C10+C12+C16+C24+C26+C30+C34+C38+C44+C49+C53+C62</f>
        <v>3198</v>
      </c>
      <c r="D7" s="28">
        <f t="shared" si="0"/>
        <v>848</v>
      </c>
      <c r="E7" s="28">
        <f t="shared" si="0"/>
        <v>11256.96</v>
      </c>
      <c r="F7" s="28">
        <f t="shared" si="0"/>
        <v>8954.88</v>
      </c>
      <c r="G7" s="28">
        <f t="shared" si="0"/>
        <v>20211.84</v>
      </c>
      <c r="H7" s="28">
        <f t="shared" si="0"/>
        <v>2817.92</v>
      </c>
      <c r="I7" s="28">
        <f t="shared" si="0"/>
        <v>1244</v>
      </c>
      <c r="J7" s="28">
        <f t="shared" si="0"/>
        <v>4061.92</v>
      </c>
      <c r="K7" s="28">
        <f t="shared" si="0"/>
        <v>16149.92</v>
      </c>
      <c r="L7" s="28">
        <f t="shared" si="0"/>
        <v>18454.08</v>
      </c>
      <c r="M7" s="28">
        <f t="shared" si="0"/>
        <v>34604</v>
      </c>
    </row>
    <row r="8" s="15" customFormat="true" ht="20.1" customHeight="true" spans="1:13">
      <c r="A8" s="29" t="s">
        <v>24</v>
      </c>
      <c r="B8" s="27" t="s">
        <v>25</v>
      </c>
      <c r="C8" s="28">
        <f t="shared" ref="C8:M8" si="1">SUM(C9:C9)</f>
        <v>9</v>
      </c>
      <c r="D8" s="28">
        <f t="shared" si="1"/>
        <v>0</v>
      </c>
      <c r="E8" s="28">
        <f t="shared" si="1"/>
        <v>31.68</v>
      </c>
      <c r="F8" s="28">
        <f t="shared" si="1"/>
        <v>0</v>
      </c>
      <c r="G8" s="28">
        <f t="shared" si="1"/>
        <v>31.68</v>
      </c>
      <c r="H8" s="28">
        <f t="shared" si="1"/>
        <v>7.97</v>
      </c>
      <c r="I8" s="28">
        <f t="shared" si="1"/>
        <v>2.45</v>
      </c>
      <c r="J8" s="28">
        <f t="shared" si="1"/>
        <v>10.42</v>
      </c>
      <c r="K8" s="28">
        <f t="shared" si="1"/>
        <v>21.26</v>
      </c>
      <c r="L8" s="28">
        <f t="shared" si="1"/>
        <v>0</v>
      </c>
      <c r="M8" s="28">
        <f t="shared" si="1"/>
        <v>21.26</v>
      </c>
    </row>
    <row r="9" s="16" customFormat="true" ht="20.1" customHeight="true" spans="1:13">
      <c r="A9" s="29"/>
      <c r="B9" s="29" t="s">
        <v>26</v>
      </c>
      <c r="C9" s="30">
        <v>9</v>
      </c>
      <c r="D9" s="30">
        <f>VLOOKUP(B9,'[2]2020-2022招聘统计'!$C$5:$H$52,6,0)</f>
        <v>0</v>
      </c>
      <c r="E9" s="26">
        <f>ROUND(3.52*C9,2)</f>
        <v>31.68</v>
      </c>
      <c r="F9" s="26">
        <f>ROUND(3.52/12*36*D9,2)</f>
        <v>0</v>
      </c>
      <c r="G9" s="26">
        <f>E9+F9</f>
        <v>31.68</v>
      </c>
      <c r="H9" s="30">
        <f>VLOOKUP(B9,[3]附件1!$B$9:$M$79,12,0)</f>
        <v>7.97</v>
      </c>
      <c r="I9" s="26">
        <f>VLOOKUP(B9,[4]附件1!$B$8:$I$78,8,0)</f>
        <v>2.45</v>
      </c>
      <c r="J9" s="26">
        <f>H9+I9</f>
        <v>10.42</v>
      </c>
      <c r="K9" s="26">
        <f>G9-J9</f>
        <v>21.26</v>
      </c>
      <c r="L9" s="30">
        <f>ROUND(18454.08/848*D9,2)</f>
        <v>0</v>
      </c>
      <c r="M9" s="30">
        <f>K9+L9</f>
        <v>21.26</v>
      </c>
    </row>
    <row r="10" s="15" customFormat="true" ht="20.1" customHeight="true" spans="1:13">
      <c r="A10" s="29" t="s">
        <v>27</v>
      </c>
      <c r="B10" s="27" t="s">
        <v>28</v>
      </c>
      <c r="C10" s="31">
        <f t="shared" ref="C10:M10" si="2">C11</f>
        <v>10</v>
      </c>
      <c r="D10" s="31">
        <f t="shared" si="2"/>
        <v>15</v>
      </c>
      <c r="E10" s="31">
        <f t="shared" si="2"/>
        <v>35.2</v>
      </c>
      <c r="F10" s="31">
        <f t="shared" si="2"/>
        <v>158.4</v>
      </c>
      <c r="G10" s="31">
        <f t="shared" si="2"/>
        <v>193.6</v>
      </c>
      <c r="H10" s="31">
        <f t="shared" si="2"/>
        <v>8.81</v>
      </c>
      <c r="I10" s="31">
        <f t="shared" si="2"/>
        <v>3.55</v>
      </c>
      <c r="J10" s="31">
        <f t="shared" si="2"/>
        <v>12.36</v>
      </c>
      <c r="K10" s="31">
        <f t="shared" si="2"/>
        <v>181.24</v>
      </c>
      <c r="L10" s="31">
        <f t="shared" si="2"/>
        <v>326.42</v>
      </c>
      <c r="M10" s="31">
        <f t="shared" si="2"/>
        <v>507.66</v>
      </c>
    </row>
    <row r="11" s="16" customFormat="true" ht="20.1" customHeight="true" spans="1:13">
      <c r="A11" s="29"/>
      <c r="B11" s="29" t="s">
        <v>29</v>
      </c>
      <c r="C11" s="30">
        <v>10</v>
      </c>
      <c r="D11" s="30">
        <f>VLOOKUP(B11,'[2]2020-2022招聘统计'!$C$5:$H$52,6,0)</f>
        <v>15</v>
      </c>
      <c r="E11" s="26">
        <f>ROUND(3.52*C11,2)</f>
        <v>35.2</v>
      </c>
      <c r="F11" s="26">
        <f>ROUND(3.52/12*36*D11,2)</f>
        <v>158.4</v>
      </c>
      <c r="G11" s="26">
        <f>E11+F11</f>
        <v>193.6</v>
      </c>
      <c r="H11" s="30">
        <f>VLOOKUP(B11,[3]附件1!$B$9:$M$79,12,0)</f>
        <v>8.81</v>
      </c>
      <c r="I11" s="26">
        <f>VLOOKUP(B11,[4]附件1!$B$8:$I$78,8,0)</f>
        <v>3.55</v>
      </c>
      <c r="J11" s="26">
        <f>H11+I11</f>
        <v>12.36</v>
      </c>
      <c r="K11" s="26">
        <f>G11-J11</f>
        <v>181.24</v>
      </c>
      <c r="L11" s="36">
        <f>ROUND(18454.08/848*D11,2)-0.01</f>
        <v>326.42</v>
      </c>
      <c r="M11" s="30">
        <f>K11+L11</f>
        <v>507.66</v>
      </c>
    </row>
    <row r="12" s="15" customFormat="true" ht="20.1" customHeight="true" spans="1:13">
      <c r="A12" s="29" t="s">
        <v>30</v>
      </c>
      <c r="B12" s="27" t="s">
        <v>31</v>
      </c>
      <c r="C12" s="31">
        <f t="shared" ref="C12:M12" si="3">SUM(C13:C15)</f>
        <v>679</v>
      </c>
      <c r="D12" s="31">
        <f t="shared" si="3"/>
        <v>17</v>
      </c>
      <c r="E12" s="31">
        <f t="shared" si="3"/>
        <v>2390.08</v>
      </c>
      <c r="F12" s="31">
        <f t="shared" si="3"/>
        <v>179.52</v>
      </c>
      <c r="G12" s="31">
        <f t="shared" si="3"/>
        <v>2569.6</v>
      </c>
      <c r="H12" s="31">
        <f t="shared" si="3"/>
        <v>598.3</v>
      </c>
      <c r="I12" s="31">
        <f t="shared" si="3"/>
        <v>245.25</v>
      </c>
      <c r="J12" s="31">
        <f t="shared" si="3"/>
        <v>843.55</v>
      </c>
      <c r="K12" s="31">
        <f t="shared" si="3"/>
        <v>1726.05</v>
      </c>
      <c r="L12" s="31">
        <f t="shared" si="3"/>
        <v>369.95</v>
      </c>
      <c r="M12" s="31">
        <f t="shared" si="3"/>
        <v>2096</v>
      </c>
    </row>
    <row r="13" s="16" customFormat="true" ht="20.1" customHeight="true" spans="1:13">
      <c r="A13" s="29"/>
      <c r="B13" s="29" t="s">
        <v>32</v>
      </c>
      <c r="C13" s="30">
        <v>103</v>
      </c>
      <c r="D13" s="30">
        <f>VLOOKUP(B13,'[2]2020-2022招聘统计'!$C$5:$H$52,6,0)</f>
        <v>6</v>
      </c>
      <c r="E13" s="26">
        <f>ROUND(3.52*C13,2)</f>
        <v>362.56</v>
      </c>
      <c r="F13" s="26">
        <f>ROUND(3.52/12*36*D13,2)</f>
        <v>63.36</v>
      </c>
      <c r="G13" s="26">
        <f>E13+F13</f>
        <v>425.92</v>
      </c>
      <c r="H13" s="30">
        <f>VLOOKUP(B13,[3]附件1!$B$9:$M$79,12,0)</f>
        <v>90.76</v>
      </c>
      <c r="I13" s="26">
        <f>VLOOKUP(B13,[4]附件1!$B$8:$I$78,8,0)</f>
        <v>25.46</v>
      </c>
      <c r="J13" s="26">
        <f>H13+I13</f>
        <v>116.22</v>
      </c>
      <c r="K13" s="26">
        <f>G13-J13</f>
        <v>309.7</v>
      </c>
      <c r="L13" s="30">
        <f>ROUND(18454.08/848*D13,2)</f>
        <v>130.57</v>
      </c>
      <c r="M13" s="30">
        <f>K13+L13</f>
        <v>440.27</v>
      </c>
    </row>
    <row r="14" s="16" customFormat="true" ht="20.1" customHeight="true" spans="1:13">
      <c r="A14" s="29"/>
      <c r="B14" s="29" t="s">
        <v>33</v>
      </c>
      <c r="C14" s="30">
        <v>539</v>
      </c>
      <c r="D14" s="30">
        <f>VLOOKUP(B14,'[2]2020-2022招聘统计'!$C$5:$H$52,6,0)</f>
        <v>11</v>
      </c>
      <c r="E14" s="26">
        <f>ROUND(3.52*C14,2)</f>
        <v>1897.28</v>
      </c>
      <c r="F14" s="26">
        <f>ROUND(3.52/12*36*D14,2)</f>
        <v>116.16</v>
      </c>
      <c r="G14" s="26">
        <f>E14+F14</f>
        <v>2013.44</v>
      </c>
      <c r="H14" s="30">
        <f>VLOOKUP(B14,[3]附件1!$B$9:$M$79,12,0)</f>
        <v>474.94</v>
      </c>
      <c r="I14" s="26">
        <f>VLOOKUP(B14,[4]附件1!$B$8:$I$78,8,0)</f>
        <v>184.88</v>
      </c>
      <c r="J14" s="26">
        <f>H14+I14</f>
        <v>659.82</v>
      </c>
      <c r="K14" s="26">
        <f>G14-J14</f>
        <v>1353.62</v>
      </c>
      <c r="L14" s="30">
        <f>ROUND(18454.08/848*D14,2)</f>
        <v>239.38</v>
      </c>
      <c r="M14" s="30">
        <f>K14+L14</f>
        <v>1593</v>
      </c>
    </row>
    <row r="15" s="16" customFormat="true" ht="20.1" customHeight="true" spans="1:13">
      <c r="A15" s="29"/>
      <c r="B15" s="29" t="s">
        <v>34</v>
      </c>
      <c r="C15" s="30">
        <v>37</v>
      </c>
      <c r="D15" s="30">
        <f>VLOOKUP(B15,'[2]2020-2022招聘统计'!$C$5:$H$52,6,0)</f>
        <v>0</v>
      </c>
      <c r="E15" s="26">
        <f>ROUND(3.52*C15,2)</f>
        <v>130.24</v>
      </c>
      <c r="F15" s="26">
        <f>ROUND(3.52/12*36*D15,2)</f>
        <v>0</v>
      </c>
      <c r="G15" s="26">
        <f>E15+F15</f>
        <v>130.24</v>
      </c>
      <c r="H15" s="30">
        <f>VLOOKUP(B15,[3]附件1!$B$9:$M$79,12,0)</f>
        <v>32.6</v>
      </c>
      <c r="I15" s="26">
        <f>VLOOKUP(B15,[4]附件1!$B$8:$I$78,8,0)</f>
        <v>34.91</v>
      </c>
      <c r="J15" s="26">
        <f>H15+I15</f>
        <v>67.51</v>
      </c>
      <c r="K15" s="26">
        <f>G15-J15</f>
        <v>62.73</v>
      </c>
      <c r="L15" s="30">
        <f>ROUND(18454.08/848*D15,2)</f>
        <v>0</v>
      </c>
      <c r="M15" s="30">
        <f>K15+L15</f>
        <v>62.73</v>
      </c>
    </row>
    <row r="16" s="15" customFormat="true" ht="20.1" customHeight="true" spans="1:13">
      <c r="A16" s="29" t="s">
        <v>35</v>
      </c>
      <c r="B16" s="27" t="s">
        <v>36</v>
      </c>
      <c r="C16" s="31">
        <f t="shared" ref="C16:M16" si="4">SUM(C17:C23)</f>
        <v>564</v>
      </c>
      <c r="D16" s="31">
        <f t="shared" si="4"/>
        <v>72</v>
      </c>
      <c r="E16" s="31">
        <f t="shared" si="4"/>
        <v>1985.28</v>
      </c>
      <c r="F16" s="31">
        <f t="shared" si="4"/>
        <v>760.32</v>
      </c>
      <c r="G16" s="31">
        <f t="shared" si="4"/>
        <v>2745.6</v>
      </c>
      <c r="H16" s="31">
        <f t="shared" si="4"/>
        <v>496.97</v>
      </c>
      <c r="I16" s="31">
        <f t="shared" si="4"/>
        <v>207.53</v>
      </c>
      <c r="J16" s="31">
        <f t="shared" si="4"/>
        <v>704.5</v>
      </c>
      <c r="K16" s="31">
        <f t="shared" si="4"/>
        <v>2041.1</v>
      </c>
      <c r="L16" s="31">
        <f t="shared" si="4"/>
        <v>1566.86</v>
      </c>
      <c r="M16" s="31">
        <f t="shared" si="4"/>
        <v>3607.96</v>
      </c>
    </row>
    <row r="17" s="16" customFormat="true" ht="20.1" customHeight="true" spans="1:13">
      <c r="A17" s="29"/>
      <c r="B17" s="29" t="s">
        <v>37</v>
      </c>
      <c r="C17" s="30">
        <v>62</v>
      </c>
      <c r="D17" s="30">
        <f>VLOOKUP(B17,'[2]2020-2022招聘统计'!$C$5:$H$52,6,0)</f>
        <v>22</v>
      </c>
      <c r="E17" s="26">
        <f t="shared" ref="E17:E23" si="5">ROUND(3.52*C17,2)</f>
        <v>218.24</v>
      </c>
      <c r="F17" s="26">
        <f t="shared" ref="F17:F23" si="6">ROUND(3.52/12*36*D17,2)</f>
        <v>232.32</v>
      </c>
      <c r="G17" s="26">
        <f t="shared" ref="G17:G22" si="7">E17+F17</f>
        <v>450.56</v>
      </c>
      <c r="H17" s="30">
        <f>VLOOKUP(B17,[3]附件1!$B$9:$M$79,12,0)</f>
        <v>54.63</v>
      </c>
      <c r="I17" s="26">
        <f>VLOOKUP(B17,[4]附件1!$B$8:$I$78,8,0)</f>
        <v>19.68</v>
      </c>
      <c r="J17" s="26">
        <f t="shared" ref="J17:J23" si="8">H17+I17</f>
        <v>74.31</v>
      </c>
      <c r="K17" s="26">
        <f t="shared" ref="K17:K23" si="9">G17-J17</f>
        <v>376.25</v>
      </c>
      <c r="L17" s="30">
        <f t="shared" ref="L17:L23" si="10">ROUND(18454.08/848*D17,2)</f>
        <v>478.76</v>
      </c>
      <c r="M17" s="30">
        <f t="shared" ref="M17:M23" si="11">K17+L17</f>
        <v>855.01</v>
      </c>
    </row>
    <row r="18" s="16" customFormat="true" ht="20.1" customHeight="true" spans="1:13">
      <c r="A18" s="29"/>
      <c r="B18" s="29" t="s">
        <v>38</v>
      </c>
      <c r="C18" s="30">
        <v>136</v>
      </c>
      <c r="D18" s="30">
        <f>VLOOKUP(B18,'[2]2020-2022招聘统计'!$C$5:$H$52,6,0)</f>
        <v>0</v>
      </c>
      <c r="E18" s="26">
        <f t="shared" si="5"/>
        <v>478.72</v>
      </c>
      <c r="F18" s="26">
        <f t="shared" si="6"/>
        <v>0</v>
      </c>
      <c r="G18" s="26">
        <f t="shared" si="7"/>
        <v>478.72</v>
      </c>
      <c r="H18" s="30">
        <f>VLOOKUP(B18,[3]附件1!$B$9:$M$79,12,0)</f>
        <v>119.84</v>
      </c>
      <c r="I18" s="26">
        <f>VLOOKUP(B18,[4]附件1!$B$8:$I$78,8,0)</f>
        <v>50.62</v>
      </c>
      <c r="J18" s="26">
        <f t="shared" si="8"/>
        <v>170.46</v>
      </c>
      <c r="K18" s="26">
        <f t="shared" si="9"/>
        <v>308.26</v>
      </c>
      <c r="L18" s="30">
        <f t="shared" si="10"/>
        <v>0</v>
      </c>
      <c r="M18" s="30">
        <f t="shared" si="11"/>
        <v>308.26</v>
      </c>
    </row>
    <row r="19" s="16" customFormat="true" ht="20.1" customHeight="true" spans="1:13">
      <c r="A19" s="29"/>
      <c r="B19" s="29" t="s">
        <v>39</v>
      </c>
      <c r="C19" s="30">
        <v>115</v>
      </c>
      <c r="D19" s="30">
        <f>VLOOKUP(B19,'[2]2020-2022招聘统计'!$C$5:$H$52,6,0)</f>
        <v>47</v>
      </c>
      <c r="E19" s="26">
        <f t="shared" si="5"/>
        <v>404.8</v>
      </c>
      <c r="F19" s="26">
        <f t="shared" si="6"/>
        <v>496.32</v>
      </c>
      <c r="G19" s="26">
        <f t="shared" si="7"/>
        <v>901.12</v>
      </c>
      <c r="H19" s="30">
        <f>VLOOKUP(B19,[3]附件1!$B$9:$M$79,12,0)</f>
        <v>101.33</v>
      </c>
      <c r="I19" s="26">
        <f>VLOOKUP(B19,[4]附件1!$B$8:$I$78,8,0)</f>
        <v>42.65</v>
      </c>
      <c r="J19" s="26">
        <f t="shared" si="8"/>
        <v>143.98</v>
      </c>
      <c r="K19" s="26">
        <f t="shared" si="9"/>
        <v>757.14</v>
      </c>
      <c r="L19" s="30">
        <f t="shared" si="10"/>
        <v>1022.81</v>
      </c>
      <c r="M19" s="30">
        <f t="shared" si="11"/>
        <v>1779.95</v>
      </c>
    </row>
    <row r="20" s="16" customFormat="true" ht="20.1" customHeight="true" spans="1:13">
      <c r="A20" s="29"/>
      <c r="B20" s="29" t="s">
        <v>40</v>
      </c>
      <c r="C20" s="30">
        <v>200</v>
      </c>
      <c r="D20" s="30">
        <f>VLOOKUP(B20,'[2]2020-2022招聘统计'!$C$5:$H$52,6,0)</f>
        <v>0</v>
      </c>
      <c r="E20" s="26">
        <f t="shared" si="5"/>
        <v>704</v>
      </c>
      <c r="F20" s="26">
        <f t="shared" si="6"/>
        <v>0</v>
      </c>
      <c r="G20" s="26">
        <f t="shared" si="7"/>
        <v>704</v>
      </c>
      <c r="H20" s="30">
        <f>VLOOKUP(B20,[3]附件1!$B$9:$M$79,12,0)</f>
        <v>176.23</v>
      </c>
      <c r="I20" s="26">
        <f>VLOOKUP(B20,[4]附件1!$B$8:$I$78,8,0)</f>
        <v>73.42</v>
      </c>
      <c r="J20" s="26">
        <f t="shared" si="8"/>
        <v>249.65</v>
      </c>
      <c r="K20" s="26">
        <f t="shared" si="9"/>
        <v>454.35</v>
      </c>
      <c r="L20" s="30">
        <f t="shared" si="10"/>
        <v>0</v>
      </c>
      <c r="M20" s="30">
        <f t="shared" si="11"/>
        <v>454.35</v>
      </c>
    </row>
    <row r="21" s="16" customFormat="true" ht="20.1" customHeight="true" spans="1:13">
      <c r="A21" s="29"/>
      <c r="B21" s="29" t="s">
        <v>41</v>
      </c>
      <c r="C21" s="30">
        <v>16</v>
      </c>
      <c r="D21" s="30">
        <f>VLOOKUP(B21,'[2]2020-2022招聘统计'!$C$5:$H$52,6,0)</f>
        <v>3</v>
      </c>
      <c r="E21" s="26">
        <f t="shared" si="5"/>
        <v>56.32</v>
      </c>
      <c r="F21" s="26">
        <f t="shared" si="6"/>
        <v>31.68</v>
      </c>
      <c r="G21" s="26">
        <f t="shared" si="7"/>
        <v>88</v>
      </c>
      <c r="H21" s="30">
        <f>VLOOKUP(B21,[3]附件1!$B$9:$M$79,12,0)</f>
        <v>14.1</v>
      </c>
      <c r="I21" s="26">
        <f>VLOOKUP(B21,[4]附件1!$B$8:$I$78,8,0)</f>
        <v>6.1</v>
      </c>
      <c r="J21" s="26">
        <f t="shared" si="8"/>
        <v>20.2</v>
      </c>
      <c r="K21" s="26">
        <f t="shared" si="9"/>
        <v>67.8</v>
      </c>
      <c r="L21" s="30">
        <f t="shared" si="10"/>
        <v>65.29</v>
      </c>
      <c r="M21" s="30">
        <f t="shared" si="11"/>
        <v>133.09</v>
      </c>
    </row>
    <row r="22" s="16" customFormat="true" ht="20.1" customHeight="true" spans="1:13">
      <c r="A22" s="29"/>
      <c r="B22" s="29" t="s">
        <v>42</v>
      </c>
      <c r="C22" s="30">
        <v>35</v>
      </c>
      <c r="D22" s="30">
        <f>VLOOKUP(B22,'[2]2020-2022招聘统计'!$C$5:$H$52,6,0)</f>
        <v>0</v>
      </c>
      <c r="E22" s="26">
        <f t="shared" si="5"/>
        <v>123.2</v>
      </c>
      <c r="F22" s="26">
        <f t="shared" si="6"/>
        <v>0</v>
      </c>
      <c r="G22" s="26">
        <f t="shared" si="7"/>
        <v>123.2</v>
      </c>
      <c r="H22" s="30">
        <f>VLOOKUP(B22,[3]附件1!$B$9:$M$79,12,0)</f>
        <v>30.84</v>
      </c>
      <c r="I22" s="26">
        <f>VLOOKUP(B22,[4]附件1!$B$8:$I$78,8,0)</f>
        <v>12.2</v>
      </c>
      <c r="J22" s="26">
        <f t="shared" si="8"/>
        <v>43.04</v>
      </c>
      <c r="K22" s="26">
        <f t="shared" si="9"/>
        <v>80.16</v>
      </c>
      <c r="L22" s="30">
        <f t="shared" si="10"/>
        <v>0</v>
      </c>
      <c r="M22" s="30">
        <f t="shared" si="11"/>
        <v>80.16</v>
      </c>
    </row>
    <row r="23" s="16" customFormat="true" ht="20.1" customHeight="true" spans="1:13">
      <c r="A23" s="29"/>
      <c r="B23" s="29" t="s">
        <v>43</v>
      </c>
      <c r="C23" s="30">
        <v>0</v>
      </c>
      <c r="D23" s="30">
        <f>VLOOKUP(B23,'[2]2020-2022招聘统计'!$C$5:$H$52,6,0)</f>
        <v>0</v>
      </c>
      <c r="E23" s="26">
        <f t="shared" si="5"/>
        <v>0</v>
      </c>
      <c r="F23" s="26">
        <f t="shared" si="6"/>
        <v>0</v>
      </c>
      <c r="G23" s="26">
        <f t="shared" ref="G23:G33" si="12">E23+F23</f>
        <v>0</v>
      </c>
      <c r="H23" s="30">
        <f>VLOOKUP(B23,[3]附件1!$B$9:$M$79,12,0)</f>
        <v>0</v>
      </c>
      <c r="I23" s="26">
        <f>VLOOKUP(B23,[4]附件1!$B$8:$I$78,8,0)</f>
        <v>2.86</v>
      </c>
      <c r="J23" s="26">
        <f t="shared" si="8"/>
        <v>2.86</v>
      </c>
      <c r="K23" s="26">
        <f t="shared" si="9"/>
        <v>-2.86</v>
      </c>
      <c r="L23" s="30">
        <f t="shared" si="10"/>
        <v>0</v>
      </c>
      <c r="M23" s="30">
        <f t="shared" si="11"/>
        <v>-2.86</v>
      </c>
    </row>
    <row r="24" s="15" customFormat="true" ht="20.1" customHeight="true" spans="1:13">
      <c r="A24" s="29" t="s">
        <v>44</v>
      </c>
      <c r="B24" s="27" t="s">
        <v>45</v>
      </c>
      <c r="C24" s="31">
        <f t="shared" ref="C24:M24" si="13">C25</f>
        <v>90</v>
      </c>
      <c r="D24" s="31">
        <f t="shared" si="13"/>
        <v>25</v>
      </c>
      <c r="E24" s="31">
        <f t="shared" si="13"/>
        <v>316.8</v>
      </c>
      <c r="F24" s="31">
        <f t="shared" si="13"/>
        <v>264</v>
      </c>
      <c r="G24" s="31">
        <f t="shared" si="13"/>
        <v>580.8</v>
      </c>
      <c r="H24" s="31">
        <f t="shared" si="13"/>
        <v>79.3</v>
      </c>
      <c r="I24" s="31">
        <f t="shared" si="13"/>
        <v>61.65</v>
      </c>
      <c r="J24" s="31">
        <f t="shared" si="13"/>
        <v>140.95</v>
      </c>
      <c r="K24" s="31">
        <f t="shared" si="13"/>
        <v>439.85</v>
      </c>
      <c r="L24" s="31">
        <f t="shared" si="13"/>
        <v>544.05</v>
      </c>
      <c r="M24" s="31">
        <f t="shared" si="13"/>
        <v>983.9</v>
      </c>
    </row>
    <row r="25" s="16" customFormat="true" ht="20.1" customHeight="true" spans="1:13">
      <c r="A25" s="29"/>
      <c r="B25" s="29" t="s">
        <v>46</v>
      </c>
      <c r="C25" s="30">
        <v>90</v>
      </c>
      <c r="D25" s="30">
        <f>VLOOKUP(B25,'[2]2020-2022招聘统计'!$C$5:$H$52,6,0)</f>
        <v>25</v>
      </c>
      <c r="E25" s="26">
        <f>ROUND(3.52*C25,2)</f>
        <v>316.8</v>
      </c>
      <c r="F25" s="26">
        <f>ROUND(3.52/12*36*D25,2)</f>
        <v>264</v>
      </c>
      <c r="G25" s="26">
        <f t="shared" si="12"/>
        <v>580.8</v>
      </c>
      <c r="H25" s="30">
        <f>VLOOKUP(B25,[3]附件1!$B$9:$M$79,12,0)</f>
        <v>79.3</v>
      </c>
      <c r="I25" s="26">
        <f>VLOOKUP(B25,[4]附件1!$B$8:$I$78,8,0)</f>
        <v>61.65</v>
      </c>
      <c r="J25" s="26">
        <f>H25+I25</f>
        <v>140.95</v>
      </c>
      <c r="K25" s="26">
        <f>G25-J25</f>
        <v>439.85</v>
      </c>
      <c r="L25" s="30">
        <f>ROUND(18454.08/848*D25,2)</f>
        <v>544.05</v>
      </c>
      <c r="M25" s="30">
        <f>K25+L25</f>
        <v>983.9</v>
      </c>
    </row>
    <row r="26" s="15" customFormat="true" ht="18" customHeight="true" spans="1:13">
      <c r="A26" s="29" t="s">
        <v>47</v>
      </c>
      <c r="B26" s="27" t="s">
        <v>48</v>
      </c>
      <c r="C26" s="31">
        <f t="shared" ref="C26:M26" si="14">SUM(C27:C29)</f>
        <v>214</v>
      </c>
      <c r="D26" s="31">
        <f t="shared" si="14"/>
        <v>0</v>
      </c>
      <c r="E26" s="31">
        <f t="shared" si="14"/>
        <v>753.28</v>
      </c>
      <c r="F26" s="31">
        <f t="shared" si="14"/>
        <v>0</v>
      </c>
      <c r="G26" s="31">
        <f t="shared" si="14"/>
        <v>753.28</v>
      </c>
      <c r="H26" s="31">
        <f t="shared" si="14"/>
        <v>188.57</v>
      </c>
      <c r="I26" s="31">
        <f t="shared" si="14"/>
        <v>89.58</v>
      </c>
      <c r="J26" s="31">
        <f t="shared" si="14"/>
        <v>278.15</v>
      </c>
      <c r="K26" s="31">
        <f t="shared" si="14"/>
        <v>475.13</v>
      </c>
      <c r="L26" s="31">
        <f t="shared" si="14"/>
        <v>0</v>
      </c>
      <c r="M26" s="31">
        <f t="shared" si="14"/>
        <v>475.13</v>
      </c>
    </row>
    <row r="27" s="16" customFormat="true" ht="20.1" customHeight="true" spans="1:13">
      <c r="A27" s="29"/>
      <c r="B27" s="29" t="s">
        <v>49</v>
      </c>
      <c r="C27" s="30">
        <v>40</v>
      </c>
      <c r="D27" s="30">
        <f>VLOOKUP(B27,'[2]2020-2022招聘统计'!$C$5:$H$52,6,0)</f>
        <v>0</v>
      </c>
      <c r="E27" s="26">
        <f>ROUND(3.52*C27,2)</f>
        <v>140.8</v>
      </c>
      <c r="F27" s="26">
        <f>ROUND(3.52/12*36*D27,2)</f>
        <v>0</v>
      </c>
      <c r="G27" s="26">
        <f t="shared" si="12"/>
        <v>140.8</v>
      </c>
      <c r="H27" s="30">
        <f>VLOOKUP(B27,[3]附件1!$B$9:$M$79,12,0)</f>
        <v>35.25</v>
      </c>
      <c r="I27" s="26">
        <f>VLOOKUP(B27,[4]附件1!$B$8:$I$78,8,0)</f>
        <v>16.34</v>
      </c>
      <c r="J27" s="26">
        <f>H27+I27</f>
        <v>51.59</v>
      </c>
      <c r="K27" s="26">
        <f>G27-J27</f>
        <v>89.21</v>
      </c>
      <c r="L27" s="30">
        <f>ROUND(18454.08/848*D27,2)</f>
        <v>0</v>
      </c>
      <c r="M27" s="30">
        <f>K27+L27</f>
        <v>89.21</v>
      </c>
    </row>
    <row r="28" s="16" customFormat="true" ht="20.1" customHeight="true" spans="1:13">
      <c r="A28" s="29"/>
      <c r="B28" s="29" t="s">
        <v>50</v>
      </c>
      <c r="C28" s="30">
        <v>60</v>
      </c>
      <c r="D28" s="30">
        <f>VLOOKUP(B28,'[2]2020-2022招聘统计'!$C$5:$H$52,6,0)</f>
        <v>0</v>
      </c>
      <c r="E28" s="26">
        <f>ROUND(3.52*C28,2)</f>
        <v>211.2</v>
      </c>
      <c r="F28" s="26">
        <f>ROUND(3.52/12*36*D28,2)</f>
        <v>0</v>
      </c>
      <c r="G28" s="26">
        <f t="shared" si="12"/>
        <v>211.2</v>
      </c>
      <c r="H28" s="30">
        <f>VLOOKUP(B28,[3]附件1!$B$9:$M$79,12,0)</f>
        <v>52.87</v>
      </c>
      <c r="I28" s="26">
        <f>VLOOKUP(B28,[4]附件1!$B$8:$I$78,8,0)</f>
        <v>30.11</v>
      </c>
      <c r="J28" s="26">
        <f>H28+I28</f>
        <v>82.98</v>
      </c>
      <c r="K28" s="26">
        <f>G28-J28</f>
        <v>128.22</v>
      </c>
      <c r="L28" s="30">
        <f>ROUND(18454.08/848*D28,2)</f>
        <v>0</v>
      </c>
      <c r="M28" s="30">
        <f>K28+L28</f>
        <v>128.22</v>
      </c>
    </row>
    <row r="29" s="16" customFormat="true" ht="20.1" customHeight="true" spans="1:13">
      <c r="A29" s="29"/>
      <c r="B29" s="29" t="s">
        <v>51</v>
      </c>
      <c r="C29" s="30">
        <v>114</v>
      </c>
      <c r="D29" s="30">
        <f>VLOOKUP(B29,'[2]2020-2022招聘统计'!$C$5:$H$52,6,0)</f>
        <v>0</v>
      </c>
      <c r="E29" s="26">
        <f>ROUND(3.52*C29,2)</f>
        <v>401.28</v>
      </c>
      <c r="F29" s="26">
        <f>ROUND(3.52/12*36*D29,2)</f>
        <v>0</v>
      </c>
      <c r="G29" s="26">
        <f t="shared" si="12"/>
        <v>401.28</v>
      </c>
      <c r="H29" s="30">
        <f>VLOOKUP(B29,[3]附件1!$B$9:$M$79,12,0)</f>
        <v>100.45</v>
      </c>
      <c r="I29" s="26">
        <f>VLOOKUP(B29,[4]附件1!$B$8:$I$78,8,0)</f>
        <v>43.13</v>
      </c>
      <c r="J29" s="26">
        <f>H29+I29</f>
        <v>143.58</v>
      </c>
      <c r="K29" s="26">
        <f>G29-J29</f>
        <v>257.7</v>
      </c>
      <c r="L29" s="30">
        <f>ROUND(18454.08/848*D29,2)</f>
        <v>0</v>
      </c>
      <c r="M29" s="30">
        <f>K29+L29</f>
        <v>257.7</v>
      </c>
    </row>
    <row r="30" s="15" customFormat="true" ht="20.1" customHeight="true" spans="1:13">
      <c r="A30" s="29" t="s">
        <v>52</v>
      </c>
      <c r="B30" s="27" t="s">
        <v>53</v>
      </c>
      <c r="C30" s="31">
        <f t="shared" ref="C30:M30" si="15">SUM(C31:C33)</f>
        <v>56</v>
      </c>
      <c r="D30" s="31">
        <f t="shared" si="15"/>
        <v>37</v>
      </c>
      <c r="E30" s="31">
        <f t="shared" si="15"/>
        <v>197.12</v>
      </c>
      <c r="F30" s="31">
        <f t="shared" si="15"/>
        <v>390.72</v>
      </c>
      <c r="G30" s="31">
        <f t="shared" si="15"/>
        <v>587.84</v>
      </c>
      <c r="H30" s="31">
        <f t="shared" si="15"/>
        <v>49.34</v>
      </c>
      <c r="I30" s="31">
        <f t="shared" si="15"/>
        <v>25.09</v>
      </c>
      <c r="J30" s="31">
        <f t="shared" si="15"/>
        <v>74.43</v>
      </c>
      <c r="K30" s="31">
        <f t="shared" si="15"/>
        <v>513.41</v>
      </c>
      <c r="L30" s="31">
        <f t="shared" si="15"/>
        <v>805.19</v>
      </c>
      <c r="M30" s="31">
        <f t="shared" si="15"/>
        <v>1318.6</v>
      </c>
    </row>
    <row r="31" s="16" customFormat="true" ht="20.1" customHeight="true" spans="1:13">
      <c r="A31" s="29"/>
      <c r="B31" s="32" t="s">
        <v>54</v>
      </c>
      <c r="C31" s="30">
        <v>47</v>
      </c>
      <c r="D31" s="30">
        <f>VLOOKUP(B31,'[2]2020-2022招聘统计'!$C$5:$H$52,6,0)</f>
        <v>37</v>
      </c>
      <c r="E31" s="26">
        <f>ROUND(3.52*C31,2)</f>
        <v>165.44</v>
      </c>
      <c r="F31" s="26">
        <f>ROUND(3.52/12*36*D31,2)</f>
        <v>390.72</v>
      </c>
      <c r="G31" s="26">
        <f t="shared" si="12"/>
        <v>556.16</v>
      </c>
      <c r="H31" s="30">
        <f>VLOOKUP(B31,[3]附件1!$B$9:$M$79,12,0)</f>
        <v>41.41</v>
      </c>
      <c r="I31" s="26">
        <f>VLOOKUP(B31,[4]附件1!$B$8:$I$78,8,0)</f>
        <v>17.92</v>
      </c>
      <c r="J31" s="26">
        <f>H31+I31</f>
        <v>59.33</v>
      </c>
      <c r="K31" s="26">
        <f>G31-J31</f>
        <v>496.83</v>
      </c>
      <c r="L31" s="30">
        <f>ROUND(18454.08/848*D31,2)</f>
        <v>805.19</v>
      </c>
      <c r="M31" s="30">
        <f>K31+L31</f>
        <v>1302.02</v>
      </c>
    </row>
    <row r="32" s="16" customFormat="true" ht="20.1" customHeight="true" spans="1:13">
      <c r="A32" s="29"/>
      <c r="B32" s="32" t="s">
        <v>55</v>
      </c>
      <c r="C32" s="30">
        <v>9</v>
      </c>
      <c r="D32" s="30">
        <f>VLOOKUP(B32,'[2]2020-2022招聘统计'!$C$5:$H$52,6,0)</f>
        <v>0</v>
      </c>
      <c r="E32" s="26">
        <f>ROUND(3.52*C32,2)</f>
        <v>31.68</v>
      </c>
      <c r="F32" s="26">
        <f>ROUND(3.52/12*36*D32,2)</f>
        <v>0</v>
      </c>
      <c r="G32" s="26">
        <f t="shared" si="12"/>
        <v>31.68</v>
      </c>
      <c r="H32" s="30">
        <f>VLOOKUP(B32,[3]附件1!$B$9:$M$79,12,0)</f>
        <v>7.93</v>
      </c>
      <c r="I32" s="26">
        <f>VLOOKUP(B32,[4]附件1!$B$8:$I$78,8,0)</f>
        <v>3.34</v>
      </c>
      <c r="J32" s="26">
        <f>H32+I32</f>
        <v>11.27</v>
      </c>
      <c r="K32" s="26">
        <f>G32-J32</f>
        <v>20.41</v>
      </c>
      <c r="L32" s="30">
        <f>ROUND(18454.08/848*D32,2)</f>
        <v>0</v>
      </c>
      <c r="M32" s="30">
        <f>K32+L32</f>
        <v>20.41</v>
      </c>
    </row>
    <row r="33" s="16" customFormat="true" ht="20.1" customHeight="true" spans="1:13">
      <c r="A33" s="29"/>
      <c r="B33" s="29" t="s">
        <v>56</v>
      </c>
      <c r="C33" s="30">
        <v>0</v>
      </c>
      <c r="D33" s="30">
        <f>VLOOKUP(B33,'[2]2020-2022招聘统计'!$C$5:$H$52,6,0)</f>
        <v>0</v>
      </c>
      <c r="E33" s="26">
        <f>ROUND(3.52*C33,2)</f>
        <v>0</v>
      </c>
      <c r="F33" s="26">
        <f>ROUND(3.52/12*36*D33,2)</f>
        <v>0</v>
      </c>
      <c r="G33" s="26">
        <f t="shared" si="12"/>
        <v>0</v>
      </c>
      <c r="H33" s="30">
        <f>VLOOKUP(B33,[3]附件1!$B$9:$M$79,12,0)</f>
        <v>0</v>
      </c>
      <c r="I33" s="26">
        <f>VLOOKUP(B33,[4]附件1!$B$8:$I$78,8,0)</f>
        <v>3.83</v>
      </c>
      <c r="J33" s="26">
        <f>H33+I33</f>
        <v>3.83</v>
      </c>
      <c r="K33" s="26">
        <f>G33-J33</f>
        <v>-3.83</v>
      </c>
      <c r="L33" s="30">
        <f>ROUND(18454.08/848*D33,2)</f>
        <v>0</v>
      </c>
      <c r="M33" s="30">
        <f>K33+L33</f>
        <v>-3.83</v>
      </c>
    </row>
    <row r="34" s="15" customFormat="true" ht="20.1" customHeight="true" spans="1:13">
      <c r="A34" s="29" t="s">
        <v>57</v>
      </c>
      <c r="B34" s="27" t="s">
        <v>58</v>
      </c>
      <c r="C34" s="31">
        <f t="shared" ref="C34:M34" si="16">SUM(C35:C37)</f>
        <v>411</v>
      </c>
      <c r="D34" s="31">
        <f t="shared" si="16"/>
        <v>159</v>
      </c>
      <c r="E34" s="31">
        <f t="shared" si="16"/>
        <v>1446.72</v>
      </c>
      <c r="F34" s="31">
        <f t="shared" si="16"/>
        <v>1679.04</v>
      </c>
      <c r="G34" s="31">
        <f t="shared" si="16"/>
        <v>3125.76</v>
      </c>
      <c r="H34" s="31">
        <f t="shared" si="16"/>
        <v>362.15</v>
      </c>
      <c r="I34" s="31">
        <f t="shared" si="16"/>
        <v>144.94</v>
      </c>
      <c r="J34" s="31">
        <f t="shared" si="16"/>
        <v>507.09</v>
      </c>
      <c r="K34" s="31">
        <f t="shared" si="16"/>
        <v>2618.67</v>
      </c>
      <c r="L34" s="31">
        <f t="shared" si="16"/>
        <v>3460.14</v>
      </c>
      <c r="M34" s="31">
        <f t="shared" si="16"/>
        <v>6078.81</v>
      </c>
    </row>
    <row r="35" s="16" customFormat="true" ht="20.1" customHeight="true" spans="1:13">
      <c r="A35" s="29"/>
      <c r="B35" s="29" t="s">
        <v>59</v>
      </c>
      <c r="C35" s="30">
        <v>133</v>
      </c>
      <c r="D35" s="30">
        <f>VLOOKUP(B35,'[2]2020-2022招聘统计'!$C$5:$H$52,6,0)</f>
        <v>54</v>
      </c>
      <c r="E35" s="26">
        <f>ROUND(3.52*C35,2)</f>
        <v>468.16</v>
      </c>
      <c r="F35" s="26">
        <f>ROUND(3.52/12*36*D35,2)</f>
        <v>570.24</v>
      </c>
      <c r="G35" s="26">
        <f>E35+F35</f>
        <v>1038.4</v>
      </c>
      <c r="H35" s="30">
        <f>VLOOKUP(B35,[3]附件1!$B$9:$M$79,12,0)</f>
        <v>117.19</v>
      </c>
      <c r="I35" s="26">
        <f>VLOOKUP(B35,[4]附件1!$B$8:$I$78,8,0)</f>
        <v>38.11</v>
      </c>
      <c r="J35" s="26">
        <f>H35+I35</f>
        <v>155.3</v>
      </c>
      <c r="K35" s="26">
        <f>G35-J35</f>
        <v>883.1</v>
      </c>
      <c r="L35" s="30">
        <f>ROUND(18454.08/848*D35,2)</f>
        <v>1175.14</v>
      </c>
      <c r="M35" s="30">
        <f>K35+L35</f>
        <v>2058.24</v>
      </c>
    </row>
    <row r="36" s="16" customFormat="true" ht="20.1" customHeight="true" spans="1:13">
      <c r="A36" s="29"/>
      <c r="B36" s="29" t="s">
        <v>60</v>
      </c>
      <c r="C36" s="30">
        <v>211</v>
      </c>
      <c r="D36" s="30">
        <f>VLOOKUP(B36,'[2]2020-2022招聘统计'!$C$5:$H$52,6,0)</f>
        <v>56</v>
      </c>
      <c r="E36" s="26">
        <f>ROUND(3.52*C36,2)</f>
        <v>742.72</v>
      </c>
      <c r="F36" s="26">
        <f>ROUND(3.52/12*36*D36,2)</f>
        <v>591.36</v>
      </c>
      <c r="G36" s="26">
        <f>E36+F36</f>
        <v>1334.08</v>
      </c>
      <c r="H36" s="30">
        <f>VLOOKUP(B36,[3]附件1!$B$9:$M$79,12,0)</f>
        <v>185.92</v>
      </c>
      <c r="I36" s="26">
        <f>VLOOKUP(B36,[4]附件1!$B$8:$I$78,8,0)</f>
        <v>80.72</v>
      </c>
      <c r="J36" s="26">
        <f>H36+I36</f>
        <v>266.64</v>
      </c>
      <c r="K36" s="26">
        <f>G36-J36</f>
        <v>1067.44</v>
      </c>
      <c r="L36" s="30">
        <f>ROUND(18454.08/848*D36,2)</f>
        <v>1218.67</v>
      </c>
      <c r="M36" s="30">
        <f>K36+L36</f>
        <v>2286.11</v>
      </c>
    </row>
    <row r="37" s="16" customFormat="true" ht="20.1" customHeight="true" spans="1:13">
      <c r="A37" s="29"/>
      <c r="B37" s="29" t="s">
        <v>61</v>
      </c>
      <c r="C37" s="30">
        <v>67</v>
      </c>
      <c r="D37" s="30">
        <f>VLOOKUP(B37,'[2]2020-2022招聘统计'!$C$5:$H$52,6,0)</f>
        <v>49</v>
      </c>
      <c r="E37" s="26">
        <f>ROUND(3.52*C37,2)</f>
        <v>235.84</v>
      </c>
      <c r="F37" s="26">
        <f>ROUND(3.52/12*36*D37,2)</f>
        <v>517.44</v>
      </c>
      <c r="G37" s="26">
        <f>E37+F37</f>
        <v>753.28</v>
      </c>
      <c r="H37" s="30">
        <f>VLOOKUP(B37,[3]附件1!$B$9:$M$79,12,0)</f>
        <v>59.04</v>
      </c>
      <c r="I37" s="26">
        <f>VLOOKUP(B37,[4]附件1!$B$8:$I$78,8,0)</f>
        <v>26.11</v>
      </c>
      <c r="J37" s="26">
        <f>H37+I37</f>
        <v>85.15</v>
      </c>
      <c r="K37" s="26">
        <f>G37-J37</f>
        <v>668.13</v>
      </c>
      <c r="L37" s="30">
        <f>ROUND(18454.08/848*D37,2)</f>
        <v>1066.33</v>
      </c>
      <c r="M37" s="30">
        <f>K37+L37</f>
        <v>1734.46</v>
      </c>
    </row>
    <row r="38" s="15" customFormat="true" ht="20.1" customHeight="true" spans="1:13">
      <c r="A38" s="29" t="s">
        <v>62</v>
      </c>
      <c r="B38" s="27" t="s">
        <v>63</v>
      </c>
      <c r="C38" s="31">
        <f t="shared" ref="C38:M38" si="17">SUM(C39:C43)</f>
        <v>168</v>
      </c>
      <c r="D38" s="31">
        <f t="shared" si="17"/>
        <v>110</v>
      </c>
      <c r="E38" s="31">
        <f t="shared" si="17"/>
        <v>591.36</v>
      </c>
      <c r="F38" s="31">
        <f t="shared" si="17"/>
        <v>1161.6</v>
      </c>
      <c r="G38" s="31">
        <f t="shared" si="17"/>
        <v>1752.96</v>
      </c>
      <c r="H38" s="31">
        <f t="shared" si="17"/>
        <v>148.03</v>
      </c>
      <c r="I38" s="31">
        <f t="shared" si="17"/>
        <v>67.44</v>
      </c>
      <c r="J38" s="31">
        <f t="shared" si="17"/>
        <v>215.47</v>
      </c>
      <c r="K38" s="31">
        <f t="shared" si="17"/>
        <v>1537.49</v>
      </c>
      <c r="L38" s="31">
        <f t="shared" si="17"/>
        <v>2393.81</v>
      </c>
      <c r="M38" s="31">
        <f t="shared" si="17"/>
        <v>3931.3</v>
      </c>
    </row>
    <row r="39" s="16" customFormat="true" ht="20.1" customHeight="true" spans="1:13">
      <c r="A39" s="29"/>
      <c r="B39" s="29" t="s">
        <v>64</v>
      </c>
      <c r="C39" s="30">
        <v>95</v>
      </c>
      <c r="D39" s="30">
        <f>VLOOKUP(B39,'[2]2020-2022招聘统计'!$C$5:$H$52,6,0)</f>
        <v>64</v>
      </c>
      <c r="E39" s="26">
        <f>ROUND(3.52*C39,2)</f>
        <v>334.4</v>
      </c>
      <c r="F39" s="26">
        <f>ROUND(3.52/12*36*D39,2)</f>
        <v>675.84</v>
      </c>
      <c r="G39" s="26">
        <f>E39+F39</f>
        <v>1010.24</v>
      </c>
      <c r="H39" s="30">
        <f>VLOOKUP(B39,[3]附件1!$B$9:$M$79,12,0)</f>
        <v>83.71</v>
      </c>
      <c r="I39" s="26">
        <f>VLOOKUP(B39,[4]附件1!$B$8:$I$78,8,0)</f>
        <v>34.7</v>
      </c>
      <c r="J39" s="26">
        <f>H39+I39</f>
        <v>118.41</v>
      </c>
      <c r="K39" s="26">
        <f>G39-J39</f>
        <v>891.83</v>
      </c>
      <c r="L39" s="30">
        <f>ROUND(18454.08/848*D39,2)</f>
        <v>1392.76</v>
      </c>
      <c r="M39" s="30">
        <f>K39+L39</f>
        <v>2284.59</v>
      </c>
    </row>
    <row r="40" s="16" customFormat="true" ht="20.1" customHeight="true" spans="1:13">
      <c r="A40" s="29"/>
      <c r="B40" s="29" t="s">
        <v>65</v>
      </c>
      <c r="C40" s="30">
        <v>11</v>
      </c>
      <c r="D40" s="30">
        <f>VLOOKUP(B40,'[2]2020-2022招聘统计'!$C$5:$H$52,6,0)</f>
        <v>0</v>
      </c>
      <c r="E40" s="26">
        <f>ROUND(3.52*C40,2)</f>
        <v>38.72</v>
      </c>
      <c r="F40" s="26">
        <f>ROUND(3.52/12*36*D40,2)</f>
        <v>0</v>
      </c>
      <c r="G40" s="26">
        <f>E40+F40</f>
        <v>38.72</v>
      </c>
      <c r="H40" s="30">
        <f>VLOOKUP(B40,[3]附件1!$B$9:$M$79,12,0)</f>
        <v>9.69</v>
      </c>
      <c r="I40" s="26">
        <f>VLOOKUP(B40,[4]附件1!$B$8:$I$78,8,0)</f>
        <v>8.06</v>
      </c>
      <c r="J40" s="26">
        <f>H40+I40</f>
        <v>17.75</v>
      </c>
      <c r="K40" s="26">
        <f>G40-J40</f>
        <v>20.97</v>
      </c>
      <c r="L40" s="30">
        <f>ROUND(18454.08/848*D40,2)</f>
        <v>0</v>
      </c>
      <c r="M40" s="30">
        <f>K40+L40</f>
        <v>20.97</v>
      </c>
    </row>
    <row r="41" s="16" customFormat="true" ht="20.1" customHeight="true" spans="1:13">
      <c r="A41" s="29"/>
      <c r="B41" s="29" t="s">
        <v>66</v>
      </c>
      <c r="C41" s="30">
        <v>12</v>
      </c>
      <c r="D41" s="30">
        <f>VLOOKUP(B41,'[2]2020-2022招聘统计'!$C$5:$H$52,6,0)</f>
        <v>32</v>
      </c>
      <c r="E41" s="26">
        <f>ROUND(3.52*C41,2)</f>
        <v>42.24</v>
      </c>
      <c r="F41" s="26">
        <f>ROUND(3.52/12*36*D41,2)</f>
        <v>337.92</v>
      </c>
      <c r="G41" s="26">
        <f>E41+F41</f>
        <v>380.16</v>
      </c>
      <c r="H41" s="30">
        <f>VLOOKUP(B41,[3]附件1!$B$9:$M$79,12,0)</f>
        <v>10.57</v>
      </c>
      <c r="I41" s="26">
        <f>VLOOKUP(B41,[4]附件1!$B$8:$I$78,8,0)</f>
        <v>4.24</v>
      </c>
      <c r="J41" s="26">
        <f>H41+I41</f>
        <v>14.81</v>
      </c>
      <c r="K41" s="26">
        <f>G41-J41</f>
        <v>365.35</v>
      </c>
      <c r="L41" s="30">
        <f>ROUND(18454.08/848*D41,2)</f>
        <v>696.38</v>
      </c>
      <c r="M41" s="30">
        <f>K41+L41</f>
        <v>1061.73</v>
      </c>
    </row>
    <row r="42" s="16" customFormat="true" ht="20.1" customHeight="true" spans="1:13">
      <c r="A42" s="29"/>
      <c r="B42" s="29" t="s">
        <v>67</v>
      </c>
      <c r="C42" s="30">
        <v>33</v>
      </c>
      <c r="D42" s="30">
        <f>VLOOKUP(B42,'[2]2020-2022招聘统计'!$C$5:$H$52,6,0)</f>
        <v>14</v>
      </c>
      <c r="E42" s="26">
        <f>ROUND(3.52*C42,2)</f>
        <v>116.16</v>
      </c>
      <c r="F42" s="26">
        <f>ROUND(3.52/12*36*D42,2)</f>
        <v>147.84</v>
      </c>
      <c r="G42" s="26">
        <f>E42+F42</f>
        <v>264</v>
      </c>
      <c r="H42" s="30">
        <f>VLOOKUP(B42,[3]附件1!$B$9:$M$79,12,0)</f>
        <v>29.08</v>
      </c>
      <c r="I42" s="26">
        <f>VLOOKUP(B42,[4]附件1!$B$8:$I$78,8,0)</f>
        <v>13.57</v>
      </c>
      <c r="J42" s="26">
        <f>H42+I42</f>
        <v>42.65</v>
      </c>
      <c r="K42" s="26">
        <f>G42-J42</f>
        <v>221.35</v>
      </c>
      <c r="L42" s="30">
        <f>ROUND(18454.08/848*D42,2)</f>
        <v>304.67</v>
      </c>
      <c r="M42" s="30">
        <f>K42+L42</f>
        <v>526.02</v>
      </c>
    </row>
    <row r="43" s="16" customFormat="true" ht="20.1" customHeight="true" spans="1:13">
      <c r="A43" s="29"/>
      <c r="B43" s="29" t="s">
        <v>68</v>
      </c>
      <c r="C43" s="30">
        <v>17</v>
      </c>
      <c r="D43" s="30">
        <f>VLOOKUP(B43,'[2]2020-2022招聘统计'!$C$5:$H$52,6,0)</f>
        <v>0</v>
      </c>
      <c r="E43" s="26">
        <f>ROUND(3.52*C43,2)</f>
        <v>59.84</v>
      </c>
      <c r="F43" s="26">
        <f>ROUND(3.52/12*36*D43,2)</f>
        <v>0</v>
      </c>
      <c r="G43" s="26">
        <f>E43+F43</f>
        <v>59.84</v>
      </c>
      <c r="H43" s="30">
        <f>VLOOKUP(B43,[3]附件1!$B$9:$M$79,12,0)</f>
        <v>14.98</v>
      </c>
      <c r="I43" s="26">
        <f>VLOOKUP(B43,[4]附件1!$B$8:$I$78,8,0)</f>
        <v>6.87</v>
      </c>
      <c r="J43" s="26">
        <f>H43+I43</f>
        <v>21.85</v>
      </c>
      <c r="K43" s="26">
        <f>G43-J43</f>
        <v>37.99</v>
      </c>
      <c r="L43" s="30">
        <f>ROUND(18454.08/848*D43,2)</f>
        <v>0</v>
      </c>
      <c r="M43" s="30">
        <f>K43+L43</f>
        <v>37.99</v>
      </c>
    </row>
    <row r="44" s="15" customFormat="true" ht="20.1" customHeight="true" spans="1:13">
      <c r="A44" s="29" t="s">
        <v>69</v>
      </c>
      <c r="B44" s="27" t="s">
        <v>70</v>
      </c>
      <c r="C44" s="31">
        <f t="shared" ref="C44:M44" si="18">SUM(C45:C48)</f>
        <v>104</v>
      </c>
      <c r="D44" s="31">
        <f t="shared" si="18"/>
        <v>17</v>
      </c>
      <c r="E44" s="31">
        <f t="shared" si="18"/>
        <v>366.08</v>
      </c>
      <c r="F44" s="31">
        <f t="shared" si="18"/>
        <v>179.52</v>
      </c>
      <c r="G44" s="31">
        <f t="shared" si="18"/>
        <v>545.6</v>
      </c>
      <c r="H44" s="31">
        <f t="shared" si="18"/>
        <v>91.63</v>
      </c>
      <c r="I44" s="31">
        <f t="shared" si="18"/>
        <v>38.63</v>
      </c>
      <c r="J44" s="31">
        <f t="shared" si="18"/>
        <v>130.26</v>
      </c>
      <c r="K44" s="31">
        <f t="shared" si="18"/>
        <v>415.34</v>
      </c>
      <c r="L44" s="31">
        <f t="shared" si="18"/>
        <v>369.95</v>
      </c>
      <c r="M44" s="31">
        <f t="shared" si="18"/>
        <v>785.29</v>
      </c>
    </row>
    <row r="45" s="16" customFormat="true" ht="20.1" customHeight="true" spans="1:13">
      <c r="A45" s="29"/>
      <c r="B45" s="29" t="s">
        <v>71</v>
      </c>
      <c r="C45" s="30">
        <v>3</v>
      </c>
      <c r="D45" s="30">
        <f>VLOOKUP(B45,'[2]2020-2022招聘统计'!$C$5:$H$52,6,0)</f>
        <v>0</v>
      </c>
      <c r="E45" s="26">
        <f>ROUND(3.52*C45,2)</f>
        <v>10.56</v>
      </c>
      <c r="F45" s="26">
        <f>ROUND(3.52/12*36*D45,2)</f>
        <v>0</v>
      </c>
      <c r="G45" s="26">
        <f>E45+F45</f>
        <v>10.56</v>
      </c>
      <c r="H45" s="30">
        <f>VLOOKUP(B45,[3]附件1!$B$9:$M$79,12,0)</f>
        <v>2.64</v>
      </c>
      <c r="I45" s="26">
        <f>VLOOKUP(B45,[4]附件1!$B$8:$I$78,8,0)</f>
        <v>0.79</v>
      </c>
      <c r="J45" s="26">
        <f>H45+I45</f>
        <v>3.43</v>
      </c>
      <c r="K45" s="26">
        <f>G45-J45</f>
        <v>7.13</v>
      </c>
      <c r="L45" s="30">
        <f>ROUND(18454.08/848*D45,2)</f>
        <v>0</v>
      </c>
      <c r="M45" s="30">
        <f>K45+L45</f>
        <v>7.13</v>
      </c>
    </row>
    <row r="46" s="16" customFormat="true" ht="20.1" customHeight="true" spans="1:13">
      <c r="A46" s="29"/>
      <c r="B46" s="29" t="s">
        <v>72</v>
      </c>
      <c r="C46" s="30">
        <v>37</v>
      </c>
      <c r="D46" s="30">
        <f>VLOOKUP(B46,'[2]2020-2022招聘统计'!$C$5:$H$52,6,0)</f>
        <v>17</v>
      </c>
      <c r="E46" s="26">
        <f>ROUND(3.52*C46,2)</f>
        <v>130.24</v>
      </c>
      <c r="F46" s="26">
        <f>ROUND(3.52/12*36*D46,2)</f>
        <v>179.52</v>
      </c>
      <c r="G46" s="26">
        <f>E46+F46</f>
        <v>309.76</v>
      </c>
      <c r="H46" s="30">
        <f>VLOOKUP(B46,[3]附件1!$B$9:$M$79,12,0)</f>
        <v>32.6</v>
      </c>
      <c r="I46" s="26">
        <f>VLOOKUP(B46,[4]附件1!$B$8:$I$78,8,0)</f>
        <v>12.54</v>
      </c>
      <c r="J46" s="26">
        <f>H46+I46</f>
        <v>45.14</v>
      </c>
      <c r="K46" s="26">
        <f>G46-J46</f>
        <v>264.62</v>
      </c>
      <c r="L46" s="30">
        <f>ROUND(18454.08/848*D46,2)</f>
        <v>369.95</v>
      </c>
      <c r="M46" s="30">
        <f>K46+L46</f>
        <v>634.57</v>
      </c>
    </row>
    <row r="47" s="16" customFormat="true" ht="20.1" customHeight="true" spans="1:13">
      <c r="A47" s="29"/>
      <c r="B47" s="29" t="s">
        <v>73</v>
      </c>
      <c r="C47" s="30">
        <v>64</v>
      </c>
      <c r="D47" s="30">
        <f>VLOOKUP(B47,'[2]2020-2022招聘统计'!$C$5:$H$52,6,0)</f>
        <v>0</v>
      </c>
      <c r="E47" s="26">
        <f>ROUND(3.52*C47,2)</f>
        <v>225.28</v>
      </c>
      <c r="F47" s="26">
        <f>ROUND(3.52/12*36*D47,2)</f>
        <v>0</v>
      </c>
      <c r="G47" s="26">
        <f>E47+F47</f>
        <v>225.28</v>
      </c>
      <c r="H47" s="30">
        <f>VLOOKUP(B47,[3]附件1!$B$9:$M$79,12,0)</f>
        <v>56.39</v>
      </c>
      <c r="I47" s="26">
        <f>VLOOKUP(B47,[4]附件1!$B$8:$I$78,8,0)</f>
        <v>20.41</v>
      </c>
      <c r="J47" s="26">
        <f>H47+I47</f>
        <v>76.8</v>
      </c>
      <c r="K47" s="26">
        <f>G47-J47</f>
        <v>148.48</v>
      </c>
      <c r="L47" s="30">
        <f>ROUND(18454.08/848*D47,2)</f>
        <v>0</v>
      </c>
      <c r="M47" s="30">
        <f>K47+L47</f>
        <v>148.48</v>
      </c>
    </row>
    <row r="48" s="16" customFormat="true" ht="20.1" customHeight="true" spans="1:13">
      <c r="A48" s="29"/>
      <c r="B48" s="29" t="s">
        <v>74</v>
      </c>
      <c r="C48" s="30">
        <v>0</v>
      </c>
      <c r="D48" s="30">
        <f>VLOOKUP(B48,'[2]2020-2022招聘统计'!$C$5:$H$52,6,0)</f>
        <v>0</v>
      </c>
      <c r="E48" s="26">
        <f>ROUND(3.52*C48,2)</f>
        <v>0</v>
      </c>
      <c r="F48" s="26">
        <f>ROUND(3.52/12*36*D48,2)</f>
        <v>0</v>
      </c>
      <c r="G48" s="26">
        <f>E48+F48</f>
        <v>0</v>
      </c>
      <c r="H48" s="30">
        <f>VLOOKUP(B48,[3]附件1!$B$9:$M$79,12,0)</f>
        <v>0</v>
      </c>
      <c r="I48" s="26">
        <f>VLOOKUP(B48,[4]附件1!$B$8:$I$78,8,0)</f>
        <v>4.89</v>
      </c>
      <c r="J48" s="26">
        <f>H48+I48</f>
        <v>4.89</v>
      </c>
      <c r="K48" s="26">
        <f>G48-J48</f>
        <v>-4.89</v>
      </c>
      <c r="L48" s="30">
        <f>ROUND(18454.08/848*D48,2)</f>
        <v>0</v>
      </c>
      <c r="M48" s="30">
        <f>K48+L48</f>
        <v>-4.89</v>
      </c>
    </row>
    <row r="49" s="15" customFormat="true" ht="20.1" customHeight="true" spans="1:13">
      <c r="A49" s="29" t="s">
        <v>75</v>
      </c>
      <c r="B49" s="27" t="s">
        <v>76</v>
      </c>
      <c r="C49" s="31">
        <f t="shared" ref="C49:M49" si="19">SUM(C50:C52)</f>
        <v>476</v>
      </c>
      <c r="D49" s="31">
        <f t="shared" si="19"/>
        <v>124</v>
      </c>
      <c r="E49" s="31">
        <f t="shared" si="19"/>
        <v>1675.52</v>
      </c>
      <c r="F49" s="31">
        <f t="shared" si="19"/>
        <v>1309.44</v>
      </c>
      <c r="G49" s="31">
        <f t="shared" si="19"/>
        <v>2984.96</v>
      </c>
      <c r="H49" s="31">
        <f t="shared" si="19"/>
        <v>419.42</v>
      </c>
      <c r="I49" s="31">
        <f t="shared" si="19"/>
        <v>188.58</v>
      </c>
      <c r="J49" s="31">
        <f t="shared" si="19"/>
        <v>608</v>
      </c>
      <c r="K49" s="31">
        <f t="shared" si="19"/>
        <v>2376.96</v>
      </c>
      <c r="L49" s="31">
        <f t="shared" si="19"/>
        <v>2698.47</v>
      </c>
      <c r="M49" s="31">
        <f t="shared" si="19"/>
        <v>5075.43</v>
      </c>
    </row>
    <row r="50" s="16" customFormat="true" ht="20.1" customHeight="true" spans="1:13">
      <c r="A50" s="29"/>
      <c r="B50" s="29" t="s">
        <v>77</v>
      </c>
      <c r="C50" s="30">
        <v>0</v>
      </c>
      <c r="D50" s="30">
        <f>VLOOKUP(B50,'[2]2020-2022招聘统计'!$C$5:$H$52,6,0)</f>
        <v>73</v>
      </c>
      <c r="E50" s="26">
        <f>ROUND(3.52*C50,2)</f>
        <v>0</v>
      </c>
      <c r="F50" s="26">
        <f>ROUND(3.52/12*36*D50,2)</f>
        <v>770.88</v>
      </c>
      <c r="G50" s="26">
        <f>E50+F50</f>
        <v>770.88</v>
      </c>
      <c r="H50" s="30">
        <f>VLOOKUP(B50,[3]附件1!$B$9:$M$79,12,0)</f>
        <v>0</v>
      </c>
      <c r="I50" s="26">
        <f>VLOOKUP(B50,[4]附件1!$B$8:$I$78,8,0)</f>
        <v>14.43</v>
      </c>
      <c r="J50" s="26">
        <f>H50+I50</f>
        <v>14.43</v>
      </c>
      <c r="K50" s="26">
        <f>G50-J50</f>
        <v>756.45</v>
      </c>
      <c r="L50" s="30">
        <f>ROUND(18454.08/848*D50,2)</f>
        <v>1588.62</v>
      </c>
      <c r="M50" s="30">
        <f>K50+L50</f>
        <v>2345.07</v>
      </c>
    </row>
    <row r="51" s="16" customFormat="true" ht="20.1" customHeight="true" spans="1:13">
      <c r="A51" s="29"/>
      <c r="B51" s="29" t="s">
        <v>78</v>
      </c>
      <c r="C51" s="30">
        <v>72</v>
      </c>
      <c r="D51" s="30">
        <f>VLOOKUP(B51,'[2]2020-2022招聘统计'!$C$5:$H$52,6,0)</f>
        <v>44</v>
      </c>
      <c r="E51" s="26">
        <f>ROUND(3.52*C51,2)</f>
        <v>253.44</v>
      </c>
      <c r="F51" s="26">
        <f>ROUND(3.52/12*36*D51,2)</f>
        <v>464.64</v>
      </c>
      <c r="G51" s="26">
        <f>E51+F51</f>
        <v>718.08</v>
      </c>
      <c r="H51" s="30">
        <f>VLOOKUP(B51,[3]附件1!$B$9:$M$79,12,0)</f>
        <v>63.44</v>
      </c>
      <c r="I51" s="26">
        <f>VLOOKUP(B51,[4]附件1!$B$8:$I$78,8,0)</f>
        <v>40.04</v>
      </c>
      <c r="J51" s="26">
        <f>H51+I51</f>
        <v>103.48</v>
      </c>
      <c r="K51" s="26">
        <f>G51-J51</f>
        <v>614.6</v>
      </c>
      <c r="L51" s="30">
        <f>ROUND(18454.08/848*D51,2)</f>
        <v>957.52</v>
      </c>
      <c r="M51" s="30">
        <f>K51+L51</f>
        <v>1572.12</v>
      </c>
    </row>
    <row r="52" s="16" customFormat="true" ht="20.1" customHeight="true" spans="1:13">
      <c r="A52" s="29"/>
      <c r="B52" s="29" t="s">
        <v>79</v>
      </c>
      <c r="C52" s="30">
        <v>404</v>
      </c>
      <c r="D52" s="30">
        <f>VLOOKUP(B52,'[2]2020-2022招聘统计'!$C$5:$H$52,6,0)</f>
        <v>7</v>
      </c>
      <c r="E52" s="26">
        <f>ROUND(3.52*C52,2)</f>
        <v>1422.08</v>
      </c>
      <c r="F52" s="26">
        <f>ROUND(3.52/12*36*D52,2)</f>
        <v>73.92</v>
      </c>
      <c r="G52" s="26">
        <f>E52+F52</f>
        <v>1496</v>
      </c>
      <c r="H52" s="30">
        <f>VLOOKUP(B52,[3]附件1!$B$9:$M$79,12,0)</f>
        <v>355.98</v>
      </c>
      <c r="I52" s="26">
        <f>VLOOKUP(B52,[4]附件1!$B$8:$I$78,8,0)</f>
        <v>134.11</v>
      </c>
      <c r="J52" s="26">
        <f>H52+I52</f>
        <v>490.09</v>
      </c>
      <c r="K52" s="26">
        <f>G52-J52</f>
        <v>1005.91</v>
      </c>
      <c r="L52" s="30">
        <f>ROUND(18454.08/848*D52,2)</f>
        <v>152.33</v>
      </c>
      <c r="M52" s="30">
        <f>K52+L52</f>
        <v>1158.24</v>
      </c>
    </row>
    <row r="53" s="15" customFormat="true" ht="20.1" customHeight="true" spans="1:13">
      <c r="A53" s="29" t="s">
        <v>80</v>
      </c>
      <c r="B53" s="27" t="s">
        <v>81</v>
      </c>
      <c r="C53" s="31">
        <f t="shared" ref="C53:M53" si="20">SUM(C54:C61)</f>
        <v>300</v>
      </c>
      <c r="D53" s="31">
        <f t="shared" si="20"/>
        <v>141</v>
      </c>
      <c r="E53" s="31">
        <f t="shared" si="20"/>
        <v>1056</v>
      </c>
      <c r="F53" s="31">
        <f t="shared" si="20"/>
        <v>1488.96</v>
      </c>
      <c r="G53" s="31">
        <f t="shared" si="20"/>
        <v>2544.96</v>
      </c>
      <c r="H53" s="31">
        <f t="shared" si="20"/>
        <v>264.34</v>
      </c>
      <c r="I53" s="31">
        <f t="shared" si="20"/>
        <v>123.6</v>
      </c>
      <c r="J53" s="31">
        <f t="shared" si="20"/>
        <v>387.94</v>
      </c>
      <c r="K53" s="31">
        <f t="shared" si="20"/>
        <v>2157.02</v>
      </c>
      <c r="L53" s="31">
        <f t="shared" si="20"/>
        <v>3068.44</v>
      </c>
      <c r="M53" s="31">
        <f t="shared" si="20"/>
        <v>5225.46</v>
      </c>
    </row>
    <row r="54" s="16" customFormat="true" ht="20.1" customHeight="true" spans="1:13">
      <c r="A54" s="29"/>
      <c r="B54" s="29" t="s">
        <v>82</v>
      </c>
      <c r="C54" s="30">
        <v>4</v>
      </c>
      <c r="D54" s="30">
        <f>VLOOKUP(B54,'[2]2020-2022招聘统计'!$C$5:$H$52,6,0)</f>
        <v>8</v>
      </c>
      <c r="E54" s="26">
        <f t="shared" ref="E54:E61" si="21">ROUND(3.52*C54,2)</f>
        <v>14.08</v>
      </c>
      <c r="F54" s="26">
        <f t="shared" ref="F54:F61" si="22">ROUND(3.52/12*36*D54,2)</f>
        <v>84.48</v>
      </c>
      <c r="G54" s="26">
        <f t="shared" ref="G54:G61" si="23">E54+F54</f>
        <v>98.56</v>
      </c>
      <c r="H54" s="30">
        <f>VLOOKUP(B54,[3]附件1!$B$9:$M$79,12,0)</f>
        <v>3.52</v>
      </c>
      <c r="I54" s="26">
        <f>VLOOKUP(B54,[4]附件1!$B$8:$I$78,8,0)</f>
        <v>4.69</v>
      </c>
      <c r="J54" s="26">
        <f t="shared" ref="J54:J61" si="24">H54+I54</f>
        <v>8.21</v>
      </c>
      <c r="K54" s="26">
        <f t="shared" ref="K54:K61" si="25">G54-J54</f>
        <v>90.35</v>
      </c>
      <c r="L54" s="30">
        <f t="shared" ref="L54:L61" si="26">ROUND(18454.08/848*D54,2)</f>
        <v>174.1</v>
      </c>
      <c r="M54" s="30">
        <f t="shared" ref="M54:M61" si="27">K54+L54</f>
        <v>264.45</v>
      </c>
    </row>
    <row r="55" s="16" customFormat="true" ht="20.1" customHeight="true" spans="1:13">
      <c r="A55" s="29"/>
      <c r="B55" s="29" t="s">
        <v>83</v>
      </c>
      <c r="C55" s="30">
        <v>2</v>
      </c>
      <c r="D55" s="30">
        <f>VLOOKUP(B55,'[2]2020-2022招聘统计'!$C$5:$H$52,6,0)</f>
        <v>0</v>
      </c>
      <c r="E55" s="26">
        <f t="shared" si="21"/>
        <v>7.04</v>
      </c>
      <c r="F55" s="26">
        <f t="shared" si="22"/>
        <v>0</v>
      </c>
      <c r="G55" s="26">
        <f t="shared" si="23"/>
        <v>7.04</v>
      </c>
      <c r="H55" s="30">
        <f>VLOOKUP(B55,[3]附件1!$B$9:$M$79,12,0)</f>
        <v>1.76</v>
      </c>
      <c r="I55" s="26">
        <f>VLOOKUP(B55,[4]附件1!$B$8:$I$78,8,0)</f>
        <v>1.25</v>
      </c>
      <c r="J55" s="26">
        <f t="shared" si="24"/>
        <v>3.01</v>
      </c>
      <c r="K55" s="26">
        <f t="shared" si="25"/>
        <v>4.03</v>
      </c>
      <c r="L55" s="30">
        <f t="shared" si="26"/>
        <v>0</v>
      </c>
      <c r="M55" s="30">
        <f t="shared" si="27"/>
        <v>4.03</v>
      </c>
    </row>
    <row r="56" s="16" customFormat="true" ht="20.1" customHeight="true" spans="1:13">
      <c r="A56" s="29"/>
      <c r="B56" s="29" t="s">
        <v>84</v>
      </c>
      <c r="C56" s="30">
        <v>19</v>
      </c>
      <c r="D56" s="30">
        <f>VLOOKUP(B56,'[2]2020-2022招聘统计'!$C$5:$H$52,6,0)</f>
        <v>15</v>
      </c>
      <c r="E56" s="26">
        <f t="shared" si="21"/>
        <v>66.88</v>
      </c>
      <c r="F56" s="26">
        <f t="shared" si="22"/>
        <v>158.4</v>
      </c>
      <c r="G56" s="26">
        <f t="shared" si="23"/>
        <v>225.28</v>
      </c>
      <c r="H56" s="30">
        <f>VLOOKUP(B56,[3]附件1!$B$9:$M$79,12,0)</f>
        <v>16.74</v>
      </c>
      <c r="I56" s="26">
        <f>VLOOKUP(B56,[4]附件1!$B$8:$I$78,8,0)</f>
        <v>6.82</v>
      </c>
      <c r="J56" s="26">
        <f t="shared" si="24"/>
        <v>23.56</v>
      </c>
      <c r="K56" s="26">
        <f t="shared" si="25"/>
        <v>201.72</v>
      </c>
      <c r="L56" s="30">
        <f t="shared" si="26"/>
        <v>326.43</v>
      </c>
      <c r="M56" s="30">
        <f t="shared" si="27"/>
        <v>528.15</v>
      </c>
    </row>
    <row r="57" s="16" customFormat="true" ht="20.1" customHeight="true" spans="1:13">
      <c r="A57" s="29"/>
      <c r="B57" s="29" t="s">
        <v>85</v>
      </c>
      <c r="C57" s="30">
        <v>0</v>
      </c>
      <c r="D57" s="30">
        <f>VLOOKUP(B57,'[2]2020-2022招聘统计'!$C$5:$H$52,6,0)</f>
        <v>0</v>
      </c>
      <c r="E57" s="26">
        <f t="shared" si="21"/>
        <v>0</v>
      </c>
      <c r="F57" s="26">
        <f t="shared" si="22"/>
        <v>0</v>
      </c>
      <c r="G57" s="26">
        <f t="shared" si="23"/>
        <v>0</v>
      </c>
      <c r="H57" s="30">
        <f>VLOOKUP(B57,[3]附件1!$B$9:$M$79,12,0)</f>
        <v>0</v>
      </c>
      <c r="I57" s="26">
        <f>VLOOKUP(B57,[4]附件1!$B$8:$I$78,8,0)</f>
        <v>0.9</v>
      </c>
      <c r="J57" s="26">
        <f t="shared" si="24"/>
        <v>0.9</v>
      </c>
      <c r="K57" s="26">
        <f t="shared" si="25"/>
        <v>-0.9</v>
      </c>
      <c r="L57" s="30">
        <f t="shared" si="26"/>
        <v>0</v>
      </c>
      <c r="M57" s="30">
        <f t="shared" si="27"/>
        <v>-0.9</v>
      </c>
    </row>
    <row r="58" s="16" customFormat="true" ht="20.1" customHeight="true" spans="1:13">
      <c r="A58" s="29"/>
      <c r="B58" s="29" t="s">
        <v>86</v>
      </c>
      <c r="C58" s="30">
        <v>175</v>
      </c>
      <c r="D58" s="30">
        <f>VLOOKUP(B58,'[2]2020-2022招聘统计'!$C$5:$H$52,6,0)</f>
        <v>90</v>
      </c>
      <c r="E58" s="26">
        <f t="shared" si="21"/>
        <v>616</v>
      </c>
      <c r="F58" s="26">
        <f t="shared" si="22"/>
        <v>950.4</v>
      </c>
      <c r="G58" s="26">
        <f t="shared" si="23"/>
        <v>1566.4</v>
      </c>
      <c r="H58" s="30">
        <f>VLOOKUP(B58,[3]附件1!$B$9:$M$79,12,0)</f>
        <v>154.2</v>
      </c>
      <c r="I58" s="26">
        <f>VLOOKUP(B58,[4]附件1!$B$8:$I$78,8,0)</f>
        <v>62.5</v>
      </c>
      <c r="J58" s="26">
        <f t="shared" si="24"/>
        <v>216.7</v>
      </c>
      <c r="K58" s="26">
        <f t="shared" si="25"/>
        <v>1349.7</v>
      </c>
      <c r="L58" s="30">
        <f t="shared" si="26"/>
        <v>1958.57</v>
      </c>
      <c r="M58" s="30">
        <f t="shared" si="27"/>
        <v>3308.27</v>
      </c>
    </row>
    <row r="59" s="16" customFormat="true" ht="20.1" customHeight="true" spans="1:13">
      <c r="A59" s="29"/>
      <c r="B59" s="29" t="s">
        <v>87</v>
      </c>
      <c r="C59" s="30">
        <v>76</v>
      </c>
      <c r="D59" s="30">
        <f>VLOOKUP(B59,'[2]2020-2022招聘统计'!$C$5:$H$52,6,0)</f>
        <v>8</v>
      </c>
      <c r="E59" s="26">
        <f t="shared" si="21"/>
        <v>267.52</v>
      </c>
      <c r="F59" s="26">
        <f t="shared" si="22"/>
        <v>84.48</v>
      </c>
      <c r="G59" s="26">
        <f t="shared" si="23"/>
        <v>352</v>
      </c>
      <c r="H59" s="30">
        <f>VLOOKUP(B59,[3]附件1!$B$9:$M$79,12,0)</f>
        <v>66.97</v>
      </c>
      <c r="I59" s="26">
        <f>VLOOKUP(B59,[4]附件1!$B$8:$I$78,8,0)</f>
        <v>35.01</v>
      </c>
      <c r="J59" s="26">
        <f t="shared" si="24"/>
        <v>101.98</v>
      </c>
      <c r="K59" s="26">
        <f t="shared" si="25"/>
        <v>250.02</v>
      </c>
      <c r="L59" s="30">
        <f t="shared" si="26"/>
        <v>174.1</v>
      </c>
      <c r="M59" s="30">
        <f t="shared" si="27"/>
        <v>424.12</v>
      </c>
    </row>
    <row r="60" s="16" customFormat="true" ht="20.1" customHeight="true" spans="1:13">
      <c r="A60" s="29"/>
      <c r="B60" s="29" t="s">
        <v>88</v>
      </c>
      <c r="C60" s="30">
        <v>0</v>
      </c>
      <c r="D60" s="30">
        <f>VLOOKUP(B60,'[2]2020-2022招聘统计'!$C$5:$H$52,6,0)</f>
        <v>0</v>
      </c>
      <c r="E60" s="26">
        <f t="shared" si="21"/>
        <v>0</v>
      </c>
      <c r="F60" s="26">
        <f t="shared" si="22"/>
        <v>0</v>
      </c>
      <c r="G60" s="26">
        <f t="shared" si="23"/>
        <v>0</v>
      </c>
      <c r="H60" s="30">
        <f>VLOOKUP(B60,[3]附件1!$B$9:$M$79,12,0)</f>
        <v>0</v>
      </c>
      <c r="I60" s="26">
        <f>VLOOKUP(B60,[4]附件1!$B$8:$I$78,8,0)</f>
        <v>4.3</v>
      </c>
      <c r="J60" s="26">
        <f t="shared" si="24"/>
        <v>4.3</v>
      </c>
      <c r="K60" s="26">
        <f t="shared" si="25"/>
        <v>-4.3</v>
      </c>
      <c r="L60" s="30">
        <f t="shared" si="26"/>
        <v>0</v>
      </c>
      <c r="M60" s="30">
        <f t="shared" si="27"/>
        <v>-4.3</v>
      </c>
    </row>
    <row r="61" s="16" customFormat="true" ht="20.1" customHeight="true" spans="1:13">
      <c r="A61" s="29"/>
      <c r="B61" s="29" t="s">
        <v>89</v>
      </c>
      <c r="C61" s="30">
        <v>24</v>
      </c>
      <c r="D61" s="30">
        <f>VLOOKUP(B61,'[2]2020-2022招聘统计'!$C$5:$H$52,6,0)</f>
        <v>20</v>
      </c>
      <c r="E61" s="26">
        <f t="shared" si="21"/>
        <v>84.48</v>
      </c>
      <c r="F61" s="26">
        <f t="shared" si="22"/>
        <v>211.2</v>
      </c>
      <c r="G61" s="26">
        <f t="shared" si="23"/>
        <v>295.68</v>
      </c>
      <c r="H61" s="30">
        <f>VLOOKUP(B61,[3]附件1!$B$9:$M$79,12,0)</f>
        <v>21.15</v>
      </c>
      <c r="I61" s="26">
        <f>VLOOKUP(B61,[4]附件1!$B$8:$I$78,8,0)</f>
        <v>8.13</v>
      </c>
      <c r="J61" s="26">
        <f t="shared" si="24"/>
        <v>29.28</v>
      </c>
      <c r="K61" s="26">
        <f t="shared" si="25"/>
        <v>266.4</v>
      </c>
      <c r="L61" s="30">
        <f t="shared" si="26"/>
        <v>435.24</v>
      </c>
      <c r="M61" s="30">
        <f t="shared" si="27"/>
        <v>701.64</v>
      </c>
    </row>
    <row r="62" s="15" customFormat="true" ht="20.1" customHeight="true" spans="1:13">
      <c r="A62" s="29" t="s">
        <v>90</v>
      </c>
      <c r="B62" s="27" t="s">
        <v>91</v>
      </c>
      <c r="C62" s="31">
        <f t="shared" ref="C62:M62" si="28">SUM(C63:C68)</f>
        <v>117</v>
      </c>
      <c r="D62" s="31">
        <f t="shared" si="28"/>
        <v>131</v>
      </c>
      <c r="E62" s="31">
        <f t="shared" si="28"/>
        <v>411.84</v>
      </c>
      <c r="F62" s="31">
        <f t="shared" si="28"/>
        <v>1383.36</v>
      </c>
      <c r="G62" s="31">
        <f t="shared" si="28"/>
        <v>1795.2</v>
      </c>
      <c r="H62" s="31">
        <f t="shared" si="28"/>
        <v>103.09</v>
      </c>
      <c r="I62" s="31">
        <f t="shared" si="28"/>
        <v>45.71</v>
      </c>
      <c r="J62" s="31">
        <f t="shared" si="28"/>
        <v>148.8</v>
      </c>
      <c r="K62" s="31">
        <f t="shared" si="28"/>
        <v>1646.4</v>
      </c>
      <c r="L62" s="31">
        <f t="shared" si="28"/>
        <v>2850.8</v>
      </c>
      <c r="M62" s="31">
        <f t="shared" si="28"/>
        <v>4497.2</v>
      </c>
    </row>
    <row r="63" s="16" customFormat="true" ht="20.1" customHeight="true" spans="1:13">
      <c r="A63" s="29"/>
      <c r="B63" s="29" t="s">
        <v>92</v>
      </c>
      <c r="C63" s="30">
        <v>46</v>
      </c>
      <c r="D63" s="30">
        <f>VLOOKUP(B63,'[2]2020-2022招聘统计'!$C$5:$H$52,6,0)</f>
        <v>13</v>
      </c>
      <c r="E63" s="26">
        <f t="shared" ref="E63:E68" si="29">ROUND(3.52*C63,2)</f>
        <v>161.92</v>
      </c>
      <c r="F63" s="26">
        <f t="shared" ref="F63:F68" si="30">ROUND(3.52/12*36*D63,2)</f>
        <v>137.28</v>
      </c>
      <c r="G63" s="26">
        <f t="shared" ref="G63:G68" si="31">E63+F63</f>
        <v>299.2</v>
      </c>
      <c r="H63" s="30">
        <f>VLOOKUP(B63,[3]附件1!$B$9:$M$79,12,0)</f>
        <v>40.53</v>
      </c>
      <c r="I63" s="26">
        <f>VLOOKUP(B63,[4]附件1!$B$8:$I$78,8,0)</f>
        <v>16.73</v>
      </c>
      <c r="J63" s="26">
        <f t="shared" ref="J63:J68" si="32">H63+I63</f>
        <v>57.26</v>
      </c>
      <c r="K63" s="26">
        <f t="shared" ref="K63:K68" si="33">G63-J63</f>
        <v>241.94</v>
      </c>
      <c r="L63" s="30">
        <f t="shared" ref="L63:L68" si="34">ROUND(18454.08/848*D63,2)</f>
        <v>282.9</v>
      </c>
      <c r="M63" s="30">
        <f t="shared" ref="M63:M68" si="35">K63+L63</f>
        <v>524.84</v>
      </c>
    </row>
    <row r="64" s="16" customFormat="true" ht="20.1" customHeight="true" spans="1:13">
      <c r="A64" s="29"/>
      <c r="B64" s="29" t="s">
        <v>93</v>
      </c>
      <c r="C64" s="30">
        <v>9</v>
      </c>
      <c r="D64" s="30">
        <f>VLOOKUP(B64,'[2]2020-2022招聘统计'!$C$5:$H$52,6,0)</f>
        <v>6</v>
      </c>
      <c r="E64" s="26">
        <f t="shared" si="29"/>
        <v>31.68</v>
      </c>
      <c r="F64" s="26">
        <f t="shared" si="30"/>
        <v>63.36</v>
      </c>
      <c r="G64" s="26">
        <f t="shared" si="31"/>
        <v>95.04</v>
      </c>
      <c r="H64" s="30">
        <f>VLOOKUP(B64,[3]附件1!$B$9:$M$79,12,0)</f>
        <v>7.93</v>
      </c>
      <c r="I64" s="26">
        <f>VLOOKUP(B64,[4]附件1!$B$8:$I$78,8,0)</f>
        <v>2.37</v>
      </c>
      <c r="J64" s="26">
        <f t="shared" si="32"/>
        <v>10.3</v>
      </c>
      <c r="K64" s="26">
        <f t="shared" si="33"/>
        <v>84.74</v>
      </c>
      <c r="L64" s="30">
        <f t="shared" si="34"/>
        <v>130.57</v>
      </c>
      <c r="M64" s="30">
        <f t="shared" si="35"/>
        <v>215.31</v>
      </c>
    </row>
    <row r="65" s="16" customFormat="true" ht="20.1" customHeight="true" spans="1:13">
      <c r="A65" s="29"/>
      <c r="B65" s="29" t="s">
        <v>94</v>
      </c>
      <c r="C65" s="30">
        <v>24</v>
      </c>
      <c r="D65" s="30">
        <f>VLOOKUP(B65,'[2]2020-2022招聘统计'!$C$5:$H$52,6,0)</f>
        <v>35</v>
      </c>
      <c r="E65" s="26">
        <f t="shared" si="29"/>
        <v>84.48</v>
      </c>
      <c r="F65" s="26">
        <f t="shared" si="30"/>
        <v>369.6</v>
      </c>
      <c r="G65" s="26">
        <f t="shared" si="31"/>
        <v>454.08</v>
      </c>
      <c r="H65" s="30">
        <f>VLOOKUP(B65,[3]附件1!$B$9:$M$79,12,0)</f>
        <v>21.15</v>
      </c>
      <c r="I65" s="26">
        <f>VLOOKUP(B65,[4]附件1!$B$8:$I$78,8,0)</f>
        <v>8.38</v>
      </c>
      <c r="J65" s="26">
        <f t="shared" si="32"/>
        <v>29.53</v>
      </c>
      <c r="K65" s="26">
        <f t="shared" si="33"/>
        <v>424.55</v>
      </c>
      <c r="L65" s="30">
        <f t="shared" si="34"/>
        <v>761.67</v>
      </c>
      <c r="M65" s="30">
        <f t="shared" si="35"/>
        <v>1186.22</v>
      </c>
    </row>
    <row r="66" s="16" customFormat="true" ht="20.1" customHeight="true" spans="1:13">
      <c r="A66" s="29"/>
      <c r="B66" s="29" t="s">
        <v>95</v>
      </c>
      <c r="C66" s="30">
        <v>38</v>
      </c>
      <c r="D66" s="30">
        <f>VLOOKUP(B66,'[2]2020-2022招聘统计'!$C$5:$H$52,6,0)</f>
        <v>45</v>
      </c>
      <c r="E66" s="26">
        <f t="shared" si="29"/>
        <v>133.76</v>
      </c>
      <c r="F66" s="26">
        <f t="shared" si="30"/>
        <v>475.2</v>
      </c>
      <c r="G66" s="26">
        <f t="shared" si="31"/>
        <v>608.96</v>
      </c>
      <c r="H66" s="30">
        <f>VLOOKUP(B66,[3]附件1!$B$9:$M$79,12,0)</f>
        <v>33.48</v>
      </c>
      <c r="I66" s="26">
        <f>VLOOKUP(B66,[4]附件1!$B$8:$I$78,8,0)</f>
        <v>15.8</v>
      </c>
      <c r="J66" s="26">
        <f t="shared" si="32"/>
        <v>49.28</v>
      </c>
      <c r="K66" s="26">
        <f t="shared" si="33"/>
        <v>559.68</v>
      </c>
      <c r="L66" s="30">
        <f t="shared" si="34"/>
        <v>979.28</v>
      </c>
      <c r="M66" s="30">
        <f t="shared" si="35"/>
        <v>1538.96</v>
      </c>
    </row>
    <row r="67" s="16" customFormat="true" ht="20.1" customHeight="true" spans="1:13">
      <c r="A67" s="29"/>
      <c r="B67" s="29" t="s">
        <v>96</v>
      </c>
      <c r="C67" s="30">
        <v>0</v>
      </c>
      <c r="D67" s="30">
        <f>VLOOKUP(B67,'[2]2020-2022招聘统计'!$C$5:$H$52,6,0)</f>
        <v>32</v>
      </c>
      <c r="E67" s="26">
        <f t="shared" si="29"/>
        <v>0</v>
      </c>
      <c r="F67" s="26">
        <f t="shared" si="30"/>
        <v>337.92</v>
      </c>
      <c r="G67" s="26">
        <f t="shared" si="31"/>
        <v>337.92</v>
      </c>
      <c r="H67" s="30">
        <f>VLOOKUP(B67,[3]附件1!$B$9:$M$79,12,0)</f>
        <v>0</v>
      </c>
      <c r="I67" s="26">
        <f>VLOOKUP(B67,[4]附件1!$B$8:$I$78,8,0)</f>
        <v>0.71</v>
      </c>
      <c r="J67" s="26">
        <f t="shared" si="32"/>
        <v>0.71</v>
      </c>
      <c r="K67" s="26">
        <f t="shared" si="33"/>
        <v>337.21</v>
      </c>
      <c r="L67" s="30">
        <f t="shared" si="34"/>
        <v>696.38</v>
      </c>
      <c r="M67" s="30">
        <f t="shared" si="35"/>
        <v>1033.59</v>
      </c>
    </row>
    <row r="68" s="16" customFormat="true" ht="20.1" customHeight="true" spans="1:13">
      <c r="A68" s="29"/>
      <c r="B68" s="29" t="s">
        <v>97</v>
      </c>
      <c r="C68" s="30">
        <v>0</v>
      </c>
      <c r="D68" s="30">
        <f>VLOOKUP(B68,'[2]2020-2022招聘统计'!$C$5:$H$52,6,0)</f>
        <v>0</v>
      </c>
      <c r="E68" s="26">
        <f t="shared" si="29"/>
        <v>0</v>
      </c>
      <c r="F68" s="26">
        <f t="shared" si="30"/>
        <v>0</v>
      </c>
      <c r="G68" s="26">
        <f t="shared" si="31"/>
        <v>0</v>
      </c>
      <c r="H68" s="30">
        <f>VLOOKUP(B68,[3]附件1!$B$9:$M$79,12,0)</f>
        <v>0</v>
      </c>
      <c r="I68" s="26">
        <f>VLOOKUP(B68,[4]附件1!$B$8:$I$78,8,0)</f>
        <v>1.72</v>
      </c>
      <c r="J68" s="26">
        <f t="shared" si="32"/>
        <v>1.72</v>
      </c>
      <c r="K68" s="26">
        <f t="shared" si="33"/>
        <v>-1.72</v>
      </c>
      <c r="L68" s="30">
        <f t="shared" si="34"/>
        <v>0</v>
      </c>
      <c r="M68" s="30">
        <f t="shared" si="35"/>
        <v>-1.72</v>
      </c>
    </row>
  </sheetData>
  <autoFilter ref="A5:K68">
    <extLst/>
  </autoFilter>
  <mergeCells count="24">
    <mergeCell ref="A1:B1"/>
    <mergeCell ref="A2:M2"/>
    <mergeCell ref="C4:D4"/>
    <mergeCell ref="E4:G4"/>
    <mergeCell ref="H4:J4"/>
    <mergeCell ref="A7:B7"/>
    <mergeCell ref="A4:A5"/>
    <mergeCell ref="A8:A9"/>
    <mergeCell ref="A10:A11"/>
    <mergeCell ref="A12:A15"/>
    <mergeCell ref="A16:A23"/>
    <mergeCell ref="A24:A25"/>
    <mergeCell ref="A26:A29"/>
    <mergeCell ref="A30:A33"/>
    <mergeCell ref="A34:A37"/>
    <mergeCell ref="A38:A43"/>
    <mergeCell ref="A44:A48"/>
    <mergeCell ref="A49:A52"/>
    <mergeCell ref="A53:A61"/>
    <mergeCell ref="A62:A68"/>
    <mergeCell ref="B4:B5"/>
    <mergeCell ref="K4:K5"/>
    <mergeCell ref="L4:L5"/>
    <mergeCell ref="M4:M5"/>
  </mergeCells>
  <printOptions horizontalCentered="true"/>
  <pageMargins left="0.393700787401575" right="0.393700787401575" top="0.748031496062992" bottom="0.748031496062992" header="0.31496062992126" footer="0.31496062992126"/>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1"/>
  <sheetViews>
    <sheetView tabSelected="1" workbookViewId="0">
      <selection activeCell="E13" sqref="E13"/>
    </sheetView>
  </sheetViews>
  <sheetFormatPr defaultColWidth="9" defaultRowHeight="13.5" outlineLevelCol="6"/>
  <cols>
    <col min="1" max="1" width="9" style="2"/>
    <col min="2" max="6" width="25.375" style="2" customWidth="true"/>
    <col min="7" max="16384" width="9" style="2"/>
  </cols>
  <sheetData>
    <row r="1" ht="24.75" customHeight="true" spans="1:1">
      <c r="A1" s="3" t="s">
        <v>98</v>
      </c>
    </row>
    <row r="2" ht="46.5" customHeight="true" spans="1:7">
      <c r="A2" s="4" t="s">
        <v>99</v>
      </c>
      <c r="B2" s="4"/>
      <c r="C2" s="5"/>
      <c r="D2" s="5"/>
      <c r="E2" s="5"/>
      <c r="F2" s="5"/>
      <c r="G2" s="5"/>
    </row>
    <row r="3" s="1" customFormat="true" ht="40.5" customHeight="true" spans="1:7">
      <c r="A3" s="6" t="s">
        <v>100</v>
      </c>
      <c r="B3" s="6" t="s">
        <v>101</v>
      </c>
      <c r="C3" s="6"/>
      <c r="D3" s="6"/>
      <c r="E3" s="6"/>
      <c r="F3" s="6"/>
      <c r="G3" s="6" t="s">
        <v>102</v>
      </c>
    </row>
    <row r="4" s="1" customFormat="true" ht="40.5" customHeight="true" spans="1:7">
      <c r="A4" s="6"/>
      <c r="B4" s="6" t="s">
        <v>103</v>
      </c>
      <c r="C4" s="6" t="s">
        <v>104</v>
      </c>
      <c r="D4" s="6" t="s">
        <v>105</v>
      </c>
      <c r="E4" s="6" t="s">
        <v>106</v>
      </c>
      <c r="F4" s="6" t="s">
        <v>107</v>
      </c>
      <c r="G4" s="6"/>
    </row>
    <row r="5" s="1" customFormat="true" ht="36" customHeight="true" spans="1:7">
      <c r="A5" s="7" t="s">
        <v>108</v>
      </c>
      <c r="B5" s="6"/>
      <c r="C5" s="6"/>
      <c r="D5" s="6"/>
      <c r="E5" s="6"/>
      <c r="F5" s="6"/>
      <c r="G5" s="6"/>
    </row>
    <row r="6" s="1" customFormat="true" ht="36" customHeight="true" spans="1:7">
      <c r="A6" s="7" t="s">
        <v>109</v>
      </c>
      <c r="B6" s="6"/>
      <c r="C6" s="6"/>
      <c r="D6" s="6"/>
      <c r="E6" s="6"/>
      <c r="F6" s="6"/>
      <c r="G6" s="6"/>
    </row>
    <row r="7" s="1" customFormat="true" ht="36" customHeight="true" spans="1:7">
      <c r="A7" s="7" t="s">
        <v>110</v>
      </c>
      <c r="B7" s="6"/>
      <c r="C7" s="6"/>
      <c r="D7" s="6"/>
      <c r="E7" s="6"/>
      <c r="F7" s="6"/>
      <c r="G7" s="6"/>
    </row>
    <row r="8" s="1" customFormat="true" ht="36" customHeight="true" spans="1:7">
      <c r="A8" s="7" t="s">
        <v>110</v>
      </c>
      <c r="B8" s="6"/>
      <c r="C8" s="6"/>
      <c r="D8" s="6"/>
      <c r="E8" s="6"/>
      <c r="F8" s="6"/>
      <c r="G8" s="6"/>
    </row>
    <row r="9" s="1" customFormat="true" ht="36" customHeight="true" spans="1:7">
      <c r="A9" s="7" t="s">
        <v>110</v>
      </c>
      <c r="B9" s="6"/>
      <c r="C9" s="6"/>
      <c r="D9" s="6"/>
      <c r="E9" s="6"/>
      <c r="F9" s="6"/>
      <c r="G9" s="6"/>
    </row>
    <row r="10" s="1" customFormat="true" ht="36" customHeight="true" spans="1:7">
      <c r="A10" s="7" t="s">
        <v>111</v>
      </c>
      <c r="B10" s="6"/>
      <c r="C10" s="6"/>
      <c r="D10" s="6"/>
      <c r="E10" s="6"/>
      <c r="F10" s="6"/>
      <c r="G10" s="6"/>
    </row>
    <row r="11" ht="135.75" customHeight="true" spans="1:7">
      <c r="A11" s="8" t="s">
        <v>112</v>
      </c>
      <c r="B11" s="9"/>
      <c r="C11" s="9"/>
      <c r="D11" s="9"/>
      <c r="E11" s="9"/>
      <c r="F11" s="9"/>
      <c r="G11" s="9"/>
    </row>
  </sheetData>
  <mergeCells count="5">
    <mergeCell ref="A2:G2"/>
    <mergeCell ref="B3:F3"/>
    <mergeCell ref="A11:G11"/>
    <mergeCell ref="A3:A4"/>
    <mergeCell ref="G3:G4"/>
  </mergeCells>
  <pageMargins left="0.7" right="0.7" top="0.75" bottom="0.75" header="0.3" footer="0.3"/>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Company>xtu</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wzw</dc:creator>
  <cp:lastModifiedBy>greatwall</cp:lastModifiedBy>
  <cp:revision>1</cp:revision>
  <dcterms:created xsi:type="dcterms:W3CDTF">2016-12-11T23:23:00Z</dcterms:created>
  <cp:lastPrinted>2020-12-18T04:05:00Z</cp:lastPrinted>
  <dcterms:modified xsi:type="dcterms:W3CDTF">2024-06-19T18:51:32Z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E7A714C2848D47B08FC4885D02312C49</vt:lpwstr>
  </property>
</Properties>
</file>