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指标文附件" sheetId="1" r:id="rId1"/>
  </sheets>
  <externalReferences>
    <externalReference r:id="rId2"/>
  </externalReferences>
  <definedNames>
    <definedName name="_xlnm._FilterDatabase" localSheetId="0" hidden="1">指标文附件!$A$7:$AC$113</definedName>
    <definedName name="_xlnm.Print_Area" localSheetId="0">指标文附件!$A$1:$AB$113</definedName>
    <definedName name="_xlnm.Print_Titles" localSheetId="0">指标文附件!$4:$6</definedName>
  </definedNames>
  <calcPr calcId="144525"/>
</workbook>
</file>

<file path=xl/sharedStrings.xml><?xml version="1.0" encoding="utf-8"?>
<sst xmlns="http://schemas.openxmlformats.org/spreadsheetml/2006/main" count="171" uniqueCount="149">
  <si>
    <t>附件1：</t>
  </si>
  <si>
    <t>2024年普惠金融发展专项资金清算分配表</t>
  </si>
  <si>
    <t>单位：万元</t>
  </si>
  <si>
    <t>市州</t>
  </si>
  <si>
    <t>县市区/单位</t>
  </si>
  <si>
    <t>创业担保贷款贴息资金
(支出功能科目列“2130804创业担保贷款贴息及奖补”)</t>
  </si>
  <si>
    <t>创业担保贷款奖补资金
(支出功能科目列“2130804创业担保贷款贴息及奖补”)</t>
  </si>
  <si>
    <t>新型农村金融机构定向费用补贴(支出功能科目列“2130801支持农村金融机构”)</t>
  </si>
  <si>
    <t>普惠金融发展示范区奖补资金(支出功能科目列“2130899其他普惠金融发展支出”)</t>
  </si>
  <si>
    <t>全年应安排资金合计</t>
  </si>
  <si>
    <t>已预拨下达资金         （湘财金指〔2024〕18号、湘财金指〔2023〕25号）</t>
  </si>
  <si>
    <t>此次下达资金</t>
  </si>
  <si>
    <t>备  注</t>
  </si>
  <si>
    <t>结算追补2023年缺口资金（负数为扣减结余资金）</t>
  </si>
  <si>
    <t>预拨2024年贴息资金</t>
  </si>
  <si>
    <t>年度安排合计</t>
  </si>
  <si>
    <t>小计</t>
  </si>
  <si>
    <t>中央</t>
  </si>
  <si>
    <t>省级</t>
  </si>
  <si>
    <t xml:space="preserve"> 合计</t>
  </si>
  <si>
    <t>长沙市</t>
  </si>
  <si>
    <t>长沙市小计</t>
  </si>
  <si>
    <t>长沙市本级及所辖区</t>
  </si>
  <si>
    <t>浏阳市</t>
  </si>
  <si>
    <t>宁乡市</t>
  </si>
  <si>
    <t>株洲市</t>
  </si>
  <si>
    <t>株洲市小计</t>
  </si>
  <si>
    <t>株洲市本级及所辖区</t>
  </si>
  <si>
    <t>渌口区</t>
  </si>
  <si>
    <t>攸县</t>
  </si>
  <si>
    <t>茶陵县</t>
  </si>
  <si>
    <t>炎陵县</t>
  </si>
  <si>
    <r>
      <rPr>
        <sz val="10"/>
        <color indexed="8"/>
        <rFont val="宋体"/>
        <charset val="134"/>
      </rPr>
      <t>湖南炎陵星龙村镇银行股份有限公司</t>
    </r>
  </si>
  <si>
    <t>醴陵市</t>
  </si>
  <si>
    <t>湘潭市</t>
  </si>
  <si>
    <t>湘潭市小计</t>
  </si>
  <si>
    <t>湘潭市本级及所辖区</t>
  </si>
  <si>
    <t>湘潭县</t>
  </si>
  <si>
    <t>湘乡市</t>
  </si>
  <si>
    <t>韶山市</t>
  </si>
  <si>
    <t>衡阳市</t>
  </si>
  <si>
    <t>衡阳市小计</t>
  </si>
  <si>
    <t>衡阳市本级及所辖区</t>
  </si>
  <si>
    <t>耒阳市</t>
  </si>
  <si>
    <t>祁东县</t>
  </si>
  <si>
    <t>常宁市</t>
  </si>
  <si>
    <t>衡山县</t>
  </si>
  <si>
    <t>衡阳县</t>
  </si>
  <si>
    <t>衡东县</t>
  </si>
  <si>
    <r>
      <rPr>
        <sz val="10"/>
        <color indexed="8"/>
        <rFont val="宋体"/>
        <charset val="134"/>
      </rPr>
      <t>衡东新阳村镇银行</t>
    </r>
  </si>
  <si>
    <t>衡南县</t>
  </si>
  <si>
    <t>邵阳市</t>
  </si>
  <si>
    <t>邵阳市小计</t>
  </si>
  <si>
    <t>邵阳市本级及所辖区</t>
  </si>
  <si>
    <t>城步县</t>
  </si>
  <si>
    <t>洞口县</t>
  </si>
  <si>
    <t>武冈市</t>
  </si>
  <si>
    <t>邵阳县</t>
  </si>
  <si>
    <t>新宁县</t>
  </si>
  <si>
    <t>邵东市</t>
  </si>
  <si>
    <t>绥宁县</t>
  </si>
  <si>
    <t>新邵县</t>
  </si>
  <si>
    <t>隆回县</t>
  </si>
  <si>
    <t>岳阳市</t>
  </si>
  <si>
    <t>岳阳市小计</t>
  </si>
  <si>
    <t>岳阳市本级及所辖区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</si>
  <si>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</si>
  <si>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</si>
  <si>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</si>
  <si>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</si>
  <si>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</si>
  <si>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</si>
  <si>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</si>
  <si>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常德市小计</t>
  </si>
  <si>
    <t>常德市本级及所辖区</t>
  </si>
  <si>
    <t>汉寿县</t>
  </si>
  <si>
    <t>桃源县</t>
  </si>
  <si>
    <t>临澧县</t>
  </si>
  <si>
    <t>石门县</t>
  </si>
  <si>
    <t>澧县</t>
  </si>
  <si>
    <t>津市市</t>
  </si>
  <si>
    <t>安乡县</t>
  </si>
  <si>
    <r>
      <rPr>
        <sz val="10"/>
        <color indexed="8"/>
        <rFont val="宋体"/>
        <charset val="134"/>
      </rPr>
      <t>安乡中银富登村镇银行</t>
    </r>
  </si>
  <si>
    <t>张家界市</t>
  </si>
  <si>
    <t>张家界市小计</t>
  </si>
  <si>
    <t>张家界市本级及所辖区</t>
  </si>
  <si>
    <t>慈利县</t>
  </si>
  <si>
    <t>桑植县</t>
  </si>
  <si>
    <r>
      <rPr>
        <sz val="10"/>
        <color indexed="8"/>
        <rFont val="宋体"/>
        <charset val="134"/>
      </rPr>
      <t>湖南桑植湘农村镇银行股份有限公司</t>
    </r>
  </si>
  <si>
    <t>益阳市</t>
  </si>
  <si>
    <t>益阳市小计</t>
  </si>
  <si>
    <t>益阳市本级及所辖区</t>
  </si>
  <si>
    <t>南县</t>
  </si>
  <si>
    <t>沅江市</t>
  </si>
  <si>
    <t>桃江县</t>
  </si>
  <si>
    <t>安化县</t>
  </si>
  <si>
    <t>郴州市</t>
  </si>
  <si>
    <t>郴州市小计</t>
  </si>
  <si>
    <t>郴州市本级及所辖区</t>
  </si>
  <si>
    <t>资兴市</t>
  </si>
  <si>
    <t>桂阳县</t>
  </si>
  <si>
    <t>永兴县</t>
  </si>
  <si>
    <t>临武县</t>
  </si>
  <si>
    <t>嘉禾县</t>
  </si>
  <si>
    <t>宜章县</t>
  </si>
  <si>
    <t>安仁县</t>
  </si>
  <si>
    <r>
      <rPr>
        <sz val="10"/>
        <color indexed="8"/>
        <rFont val="宋体"/>
        <charset val="134"/>
      </rPr>
      <t>湖南安仁新阳村镇股份有限公司安平支行</t>
    </r>
  </si>
  <si>
    <t>桂东县</t>
  </si>
  <si>
    <t>汝城县</t>
  </si>
  <si>
    <t>永州市</t>
  </si>
  <si>
    <t>永州市小计</t>
  </si>
  <si>
    <t>永州市本级及所辖区</t>
  </si>
  <si>
    <t>江华县</t>
  </si>
  <si>
    <t>祁阳县</t>
  </si>
  <si>
    <t>东安县</t>
  </si>
  <si>
    <t>蓝山县</t>
  </si>
  <si>
    <t>道县</t>
  </si>
  <si>
    <t>新田县</t>
  </si>
  <si>
    <r>
      <rPr>
        <sz val="10"/>
        <color indexed="8"/>
        <rFont val="宋体"/>
        <charset val="134"/>
      </rPr>
      <t>湖南新田湘农村镇银行股份有限公司</t>
    </r>
  </si>
  <si>
    <t>宁远县</t>
  </si>
  <si>
    <t>江永县</t>
  </si>
  <si>
    <r>
      <rPr>
        <sz val="10"/>
        <color indexed="8"/>
        <rFont val="宋体"/>
        <charset val="134"/>
      </rPr>
      <t>湖南江永湘农村镇银行股份有限公司</t>
    </r>
  </si>
  <si>
    <t>双牌县</t>
  </si>
  <si>
    <r>
      <rPr>
        <sz val="10"/>
        <color indexed="8"/>
        <rFont val="宋体"/>
        <charset val="134"/>
      </rPr>
      <t>湖南双牌湘农村镇银行股份有限公司</t>
    </r>
  </si>
  <si>
    <t>怀化市</t>
  </si>
  <si>
    <t>怀化市小计</t>
  </si>
  <si>
    <t>怀化市本级及所辖区</t>
  </si>
  <si>
    <t>沅陵县</t>
  </si>
  <si>
    <t>辰溪县</t>
  </si>
  <si>
    <t>溆浦县</t>
  </si>
  <si>
    <t>麻阳县</t>
  </si>
  <si>
    <t>会同县</t>
  </si>
  <si>
    <t>靖州县</t>
  </si>
  <si>
    <t>通道县</t>
  </si>
  <si>
    <t>洪江市</t>
  </si>
  <si>
    <t>洪江区</t>
  </si>
  <si>
    <r>
      <rPr>
        <sz val="10"/>
        <color indexed="8"/>
        <rFont val="宋体"/>
        <charset val="134"/>
      </rPr>
      <t>湖南洪江湘农村镇银行股份有限公司</t>
    </r>
  </si>
  <si>
    <t>新晃县</t>
  </si>
  <si>
    <t>芷江县</t>
  </si>
  <si>
    <t>中方县</t>
  </si>
  <si>
    <t>娄底市</t>
  </si>
  <si>
    <t>娄底市小计</t>
  </si>
  <si>
    <t>娄底市本级及所辖区</t>
  </si>
  <si>
    <t>双峰县</t>
  </si>
  <si>
    <t>新化县</t>
  </si>
  <si>
    <t>冷水江市</t>
  </si>
  <si>
    <t>涟源市</t>
  </si>
  <si>
    <t>湘西州</t>
  </si>
  <si>
    <t>湘西州小计</t>
  </si>
</sst>
</file>

<file path=xl/styles.xml><?xml version="1.0" encoding="utf-8"?>
<styleSheet xmlns="http://schemas.openxmlformats.org/spreadsheetml/2006/main">
  <numFmts count="5">
    <numFmt numFmtId="176" formatCode="0_ ;[Red]\-0\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9">
    <font>
      <sz val="12"/>
      <name val="宋体"/>
      <charset val="134"/>
    </font>
    <font>
      <sz val="12"/>
      <name val="黑体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2"/>
      <name val="Times New Roman"/>
      <charset val="134"/>
    </font>
    <font>
      <sz val="10"/>
      <name val="宋体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8"/>
      <color rgb="FFFF0000"/>
      <name val="方正小标宋简体"/>
      <charset val="134"/>
    </font>
    <font>
      <sz val="10"/>
      <name val="仿宋_GB2312"/>
      <charset val="134"/>
    </font>
    <font>
      <sz val="10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2">
    <xf numFmtId="0" fontId="0" fillId="0" borderId="0"/>
    <xf numFmtId="9" fontId="20" fillId="0" borderId="0" applyFont="0" applyFill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6" fillId="15" borderId="7" applyNumberFormat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2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0" borderId="0"/>
    <xf numFmtId="0" fontId="16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2" fillId="22" borderId="9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8" borderId="5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17" fillId="4" borderId="5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3" fontId="1" fillId="0" borderId="1" xfId="33" applyFont="1" applyFill="1" applyBorder="1" applyAlignment="1">
      <alignment horizontal="center" vertical="center" wrapText="1"/>
    </xf>
    <xf numFmtId="43" fontId="6" fillId="0" borderId="1" xfId="33" applyFont="1" applyFill="1" applyBorder="1" applyAlignment="1">
      <alignment horizontal="center"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43" fontId="8" fillId="0" borderId="1" xfId="33" applyFont="1" applyBorder="1" applyAlignment="1">
      <alignment horizontal="center" vertical="center" wrapText="1"/>
    </xf>
    <xf numFmtId="43" fontId="9" fillId="0" borderId="1" xfId="33" applyFont="1" applyFill="1" applyBorder="1" applyAlignment="1">
      <alignment horizontal="center" vertical="center" wrapText="1"/>
    </xf>
    <xf numFmtId="43" fontId="10" fillId="2" borderId="1" xfId="33" applyFont="1" applyFill="1" applyBorder="1" applyAlignment="1">
      <alignment horizontal="center" vertical="center" wrapText="1"/>
    </xf>
    <xf numFmtId="176" fontId="11" fillId="2" borderId="1" xfId="33" applyNumberFormat="1" applyFont="1" applyFill="1" applyBorder="1" applyAlignment="1">
      <alignment horizontal="center" vertical="center" wrapText="1"/>
    </xf>
    <xf numFmtId="43" fontId="8" fillId="2" borderId="1" xfId="33" applyFont="1" applyFill="1" applyBorder="1" applyAlignment="1">
      <alignment horizontal="center" vertical="center" wrapText="1"/>
    </xf>
    <xf numFmtId="43" fontId="9" fillId="2" borderId="1" xfId="33" applyFont="1" applyFill="1" applyBorder="1" applyAlignment="1">
      <alignment horizontal="center" vertical="center" wrapText="1"/>
    </xf>
    <xf numFmtId="176" fontId="7" fillId="2" borderId="1" xfId="33" applyNumberFormat="1" applyFont="1" applyFill="1" applyBorder="1" applyAlignment="1">
      <alignment horizontal="center" vertical="center" wrapText="1"/>
    </xf>
    <xf numFmtId="43" fontId="10" fillId="2" borderId="1" xfId="33" applyFont="1" applyFill="1" applyBorder="1" applyAlignment="1">
      <alignment horizontal="center" vertical="center"/>
    </xf>
    <xf numFmtId="43" fontId="8" fillId="2" borderId="2" xfId="33" applyFont="1" applyFill="1" applyBorder="1" applyAlignment="1">
      <alignment horizontal="center" vertical="center" wrapText="1"/>
    </xf>
    <xf numFmtId="43" fontId="8" fillId="2" borderId="3" xfId="33" applyFont="1" applyFill="1" applyBorder="1" applyAlignment="1">
      <alignment horizontal="center" vertical="center" wrapText="1"/>
    </xf>
    <xf numFmtId="43" fontId="12" fillId="2" borderId="1" xfId="33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76" fontId="11" fillId="0" borderId="1" xfId="33" applyNumberFormat="1" applyFont="1" applyFill="1" applyBorder="1" applyAlignment="1">
      <alignment horizontal="center" vertical="center" wrapText="1"/>
    </xf>
    <xf numFmtId="43" fontId="1" fillId="0" borderId="1" xfId="33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72">
    <cellStyle name="常规" xfId="0" builtinId="0"/>
    <cellStyle name="百分比 2 2" xfId="1"/>
    <cellStyle name="常规 2" xfId="2"/>
    <cellStyle name="常规 2 5" xfId="3"/>
    <cellStyle name="常规 2 7" xfId="4"/>
    <cellStyle name="常规 3 2" xfId="5"/>
    <cellStyle name="常规 3 4" xfId="6"/>
    <cellStyle name="常规 4" xfId="7"/>
    <cellStyle name="常规 5" xfId="8"/>
    <cellStyle name="常规 6" xfId="9"/>
    <cellStyle name="60% - 强调文字颜色 6" xfId="10" builtinId="52"/>
    <cellStyle name="20% - 强调文字颜色 6" xfId="11" builtinId="50"/>
    <cellStyle name="输出" xfId="12" builtinId="21"/>
    <cellStyle name="检查单元格" xfId="13" builtinId="23"/>
    <cellStyle name="差" xfId="14" builtinId="27"/>
    <cellStyle name="千位分隔 2" xfId="15"/>
    <cellStyle name="标题 1" xfId="16" builtinId="16"/>
    <cellStyle name="常规 2 8" xfId="17"/>
    <cellStyle name="解释性文本" xfId="18" builtinId="53"/>
    <cellStyle name="标题 2" xfId="19" builtinId="17"/>
    <cellStyle name="常规 2 3" xfId="20"/>
    <cellStyle name="40% - 强调文字颜色 5" xfId="21" builtinId="47"/>
    <cellStyle name="千位分隔[0]" xfId="22" builtinId="6"/>
    <cellStyle name="常规 2 4" xfId="23"/>
    <cellStyle name="40% - 强调文字颜色 6" xfId="24" builtinId="51"/>
    <cellStyle name="超链接" xfId="25" builtinId="8"/>
    <cellStyle name="强调文字颜色 5" xfId="26" builtinId="45"/>
    <cellStyle name="标题 3" xfId="27" builtinId="18"/>
    <cellStyle name="汇总" xfId="28" builtinId="25"/>
    <cellStyle name="20% - 强调文字颜色 1" xfId="29" builtinId="30"/>
    <cellStyle name="常规 7" xfId="30"/>
    <cellStyle name="40% - 强调文字颜色 1" xfId="31" builtinId="31"/>
    <cellStyle name="强调文字颜色 6" xfId="32" builtinId="49"/>
    <cellStyle name="千位分隔" xfId="33" builtinId="3"/>
    <cellStyle name="常规 2 6" xfId="34"/>
    <cellStyle name="标题" xfId="35" builtinId="15"/>
    <cellStyle name="常规 3 3" xfId="36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常规 10" xfId="44"/>
    <cellStyle name="货币[0]" xfId="45" builtinId="7"/>
    <cellStyle name="常规 2 9" xfId="46"/>
    <cellStyle name="警告文本" xfId="47" builtinId="11"/>
    <cellStyle name="常规 8" xfId="48"/>
    <cellStyle name="40% - 强调文字颜色 2" xfId="49" builtinId="35"/>
    <cellStyle name="注释" xfId="50" builtinId="10"/>
    <cellStyle name="60% - 强调文字颜色 3" xfId="51" builtinId="40"/>
    <cellStyle name="好" xfId="52" builtinId="26"/>
    <cellStyle name="20% - 强调文字颜色 5" xfId="53" builtinId="46"/>
    <cellStyle name="适中" xfId="54" builtinId="28"/>
    <cellStyle name="常规 3 5" xfId="55"/>
    <cellStyle name="计算" xfId="56" builtinId="22"/>
    <cellStyle name="强调文字颜色 1" xfId="57" builtinId="29"/>
    <cellStyle name="60% - 强调文字颜色 4" xfId="58" builtinId="44"/>
    <cellStyle name="60% - 强调文字颜色 1" xfId="59" builtinId="32"/>
    <cellStyle name="强调文字颜色 2" xfId="60" builtinId="33"/>
    <cellStyle name="60% - 强调文字颜色 5" xfId="61" builtinId="48"/>
    <cellStyle name="百分比" xfId="62" builtinId="5"/>
    <cellStyle name="60% - 强调文字颜色 2" xfId="63" builtinId="36"/>
    <cellStyle name="货币" xfId="64" builtinId="4"/>
    <cellStyle name="强调文字颜色 3" xfId="65" builtinId="37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42;&#38405;&#20214;&#65306;2024&#24180;&#26222;&#24800;&#37329;&#34701;&#30465;&#32423;&#36164;&#37329;&#27979;&#31639;&#34920;102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阅件1-1测算总表"/>
      <sheetName val="参阅件1-2创担贴息明细表"/>
      <sheetName val="参阅件1-3定向费用补贴1"/>
      <sheetName val="参阅件1-4定向费用补贴2"/>
      <sheetName val="参阅件1-5-2024年已预拨下达资金"/>
      <sheetName val="参阅件1-6审核核减表"/>
    </sheetNames>
    <sheetDataSet>
      <sheetData sheetId="0">
        <row r="10">
          <cell r="B10" t="str">
            <v>长沙市本级及所辖区</v>
          </cell>
          <cell r="C10" t="str">
            <v>中部</v>
          </cell>
          <cell r="D10" t="str">
            <v>长株潭</v>
          </cell>
          <cell r="E10" t="str">
            <v>六档</v>
          </cell>
          <cell r="F10">
            <v>0.5</v>
          </cell>
          <cell r="G10">
            <v>0.05</v>
          </cell>
          <cell r="H10">
            <v>0.45</v>
          </cell>
          <cell r="I10">
            <v>279</v>
          </cell>
          <cell r="J10">
            <v>255</v>
          </cell>
          <cell r="K10">
            <v>24</v>
          </cell>
          <cell r="L10">
            <v>28830.2</v>
          </cell>
          <cell r="M10">
            <v>30270.6</v>
          </cell>
          <cell r="N10">
            <v>21187.6</v>
          </cell>
          <cell r="O10">
            <v>9083</v>
          </cell>
          <cell r="P10">
            <v>0.008</v>
          </cell>
          <cell r="Q10">
            <v>242</v>
          </cell>
          <cell r="R10">
            <v>242</v>
          </cell>
          <cell r="S10">
            <v>10</v>
          </cell>
          <cell r="T10">
            <v>97</v>
          </cell>
        </row>
        <row r="10">
          <cell r="AA10">
            <v>521</v>
          </cell>
          <cell r="AB10">
            <v>497</v>
          </cell>
          <cell r="AC10">
            <v>24</v>
          </cell>
          <cell r="AD10">
            <v>438</v>
          </cell>
          <cell r="AE10">
            <v>391</v>
          </cell>
          <cell r="AF10">
            <v>47</v>
          </cell>
        </row>
        <row r="11">
          <cell r="B11" t="str">
            <v>浏阳市</v>
          </cell>
          <cell r="C11" t="str">
            <v>中部</v>
          </cell>
          <cell r="D11" t="str">
            <v>长株潭</v>
          </cell>
          <cell r="E11" t="str">
            <v>六档</v>
          </cell>
          <cell r="F11">
            <v>0.5</v>
          </cell>
          <cell r="G11">
            <v>0.05</v>
          </cell>
          <cell r="H11">
            <v>0.45</v>
          </cell>
          <cell r="I11">
            <v>-27</v>
          </cell>
          <cell r="J11">
            <v>-30</v>
          </cell>
          <cell r="K11">
            <v>3</v>
          </cell>
          <cell r="L11">
            <v>5110</v>
          </cell>
          <cell r="M11">
            <v>2010</v>
          </cell>
          <cell r="N11">
            <v>1215</v>
          </cell>
          <cell r="O11">
            <v>795</v>
          </cell>
          <cell r="P11">
            <v>0.005</v>
          </cell>
          <cell r="Q11">
            <v>10</v>
          </cell>
          <cell r="R11">
            <v>10</v>
          </cell>
          <cell r="S11">
            <v>1</v>
          </cell>
          <cell r="T11">
            <v>5</v>
          </cell>
        </row>
        <row r="11">
          <cell r="AA11">
            <v>-17</v>
          </cell>
          <cell r="AB11">
            <v>-20</v>
          </cell>
          <cell r="AC11">
            <v>3</v>
          </cell>
          <cell r="AD11">
            <v>110</v>
          </cell>
          <cell r="AE11">
            <v>99</v>
          </cell>
          <cell r="AF11">
            <v>11</v>
          </cell>
        </row>
        <row r="12">
          <cell r="B12" t="str">
            <v>宁乡市</v>
          </cell>
          <cell r="C12" t="str">
            <v>中部</v>
          </cell>
          <cell r="D12" t="str">
            <v>长株潭</v>
          </cell>
          <cell r="E12" t="str">
            <v>六档</v>
          </cell>
          <cell r="F12">
            <v>0.5</v>
          </cell>
          <cell r="G12">
            <v>0.05</v>
          </cell>
          <cell r="H12">
            <v>0.45</v>
          </cell>
          <cell r="I12">
            <v>25</v>
          </cell>
          <cell r="J12">
            <v>26</v>
          </cell>
          <cell r="K12">
            <v>-1</v>
          </cell>
          <cell r="L12">
            <v>2834</v>
          </cell>
          <cell r="M12">
            <v>6702</v>
          </cell>
          <cell r="N12">
            <v>3902</v>
          </cell>
          <cell r="O12">
            <v>2800</v>
          </cell>
          <cell r="P12">
            <v>0.01</v>
          </cell>
          <cell r="Q12">
            <v>67</v>
          </cell>
          <cell r="R12">
            <v>67</v>
          </cell>
          <cell r="S12">
            <v>2</v>
          </cell>
          <cell r="T12">
            <v>17</v>
          </cell>
        </row>
        <row r="12">
          <cell r="AA12">
            <v>92</v>
          </cell>
          <cell r="AB12">
            <v>93</v>
          </cell>
          <cell r="AC12">
            <v>-1</v>
          </cell>
          <cell r="AD12">
            <v>31</v>
          </cell>
          <cell r="AE12">
            <v>26</v>
          </cell>
          <cell r="AF12">
            <v>5</v>
          </cell>
        </row>
        <row r="13">
          <cell r="B13" t="str">
            <v>株洲市小计</v>
          </cell>
        </row>
        <row r="13">
          <cell r="I13">
            <v>1890</v>
          </cell>
          <cell r="J13">
            <v>1388</v>
          </cell>
          <cell r="K13">
            <v>502</v>
          </cell>
          <cell r="L13">
            <v>27981.6</v>
          </cell>
          <cell r="M13">
            <v>36624</v>
          </cell>
          <cell r="N13">
            <v>34444</v>
          </cell>
          <cell r="O13">
            <v>2180</v>
          </cell>
        </row>
        <row r="13">
          <cell r="Q13">
            <v>316</v>
          </cell>
          <cell r="R13">
            <v>316</v>
          </cell>
          <cell r="S13">
            <v>36</v>
          </cell>
          <cell r="T13">
            <v>116</v>
          </cell>
          <cell r="U13">
            <v>152</v>
          </cell>
          <cell r="V13">
            <v>10</v>
          </cell>
          <cell r="W13">
            <v>142</v>
          </cell>
          <cell r="X13">
            <v>0</v>
          </cell>
          <cell r="Y13">
            <v>0</v>
          </cell>
          <cell r="Z13">
            <v>0</v>
          </cell>
          <cell r="AA13">
            <v>2358</v>
          </cell>
          <cell r="AB13">
            <v>1714</v>
          </cell>
          <cell r="AC13">
            <v>644</v>
          </cell>
          <cell r="AD13">
            <v>2792</v>
          </cell>
          <cell r="AE13">
            <v>2213</v>
          </cell>
          <cell r="AF13">
            <v>579</v>
          </cell>
        </row>
        <row r="14">
          <cell r="B14" t="str">
            <v>株洲市本级及所辖区</v>
          </cell>
          <cell r="C14" t="str">
            <v>中部</v>
          </cell>
          <cell r="D14" t="str">
            <v>长株潭</v>
          </cell>
          <cell r="E14" t="str">
            <v>六档</v>
          </cell>
          <cell r="F14">
            <v>0.5</v>
          </cell>
          <cell r="G14">
            <v>0.05</v>
          </cell>
          <cell r="H14">
            <v>0.45</v>
          </cell>
          <cell r="I14">
            <v>278</v>
          </cell>
          <cell r="J14">
            <v>222</v>
          </cell>
          <cell r="K14">
            <v>56</v>
          </cell>
          <cell r="L14">
            <v>15240</v>
          </cell>
          <cell r="M14">
            <v>10090</v>
          </cell>
          <cell r="N14">
            <v>9033</v>
          </cell>
          <cell r="O14">
            <v>1057</v>
          </cell>
          <cell r="P14">
            <v>0.005</v>
          </cell>
          <cell r="Q14">
            <v>50</v>
          </cell>
          <cell r="R14">
            <v>50</v>
          </cell>
          <cell r="S14">
            <v>4</v>
          </cell>
          <cell r="T14">
            <v>41</v>
          </cell>
        </row>
        <row r="14">
          <cell r="AA14">
            <v>328</v>
          </cell>
          <cell r="AB14">
            <v>272</v>
          </cell>
          <cell r="AC14">
            <v>56</v>
          </cell>
          <cell r="AD14">
            <v>1251</v>
          </cell>
          <cell r="AE14">
            <v>1137</v>
          </cell>
          <cell r="AF14">
            <v>114</v>
          </cell>
        </row>
        <row r="15">
          <cell r="B15" t="str">
            <v>渌口区</v>
          </cell>
          <cell r="C15" t="str">
            <v>中部</v>
          </cell>
          <cell r="D15" t="str">
            <v>长株潭</v>
          </cell>
          <cell r="E15" t="str">
            <v>六档</v>
          </cell>
          <cell r="F15">
            <v>0.5</v>
          </cell>
          <cell r="G15">
            <v>0.05</v>
          </cell>
          <cell r="H15">
            <v>0.45</v>
          </cell>
          <cell r="I15">
            <v>122</v>
          </cell>
          <cell r="J15">
            <v>109</v>
          </cell>
          <cell r="K15">
            <v>13</v>
          </cell>
          <cell r="L15">
            <v>1270</v>
          </cell>
          <cell r="M15">
            <v>1599</v>
          </cell>
          <cell r="N15">
            <v>1151</v>
          </cell>
          <cell r="O15">
            <v>448</v>
          </cell>
          <cell r="P15">
            <v>0.01</v>
          </cell>
          <cell r="Q15">
            <v>16</v>
          </cell>
          <cell r="R15">
            <v>16</v>
          </cell>
          <cell r="S15">
            <v>1</v>
          </cell>
          <cell r="T15">
            <v>5</v>
          </cell>
        </row>
        <row r="15">
          <cell r="AA15">
            <v>138</v>
          </cell>
          <cell r="AB15">
            <v>125</v>
          </cell>
          <cell r="AC15">
            <v>13</v>
          </cell>
          <cell r="AD15">
            <v>126</v>
          </cell>
          <cell r="AE15">
            <v>114</v>
          </cell>
          <cell r="AF15">
            <v>12</v>
          </cell>
        </row>
        <row r="16">
          <cell r="B16" t="str">
            <v>攸县</v>
          </cell>
          <cell r="C16" t="str">
            <v>中部</v>
          </cell>
          <cell r="D16" t="str">
            <v>长株潭</v>
          </cell>
          <cell r="E16" t="str">
            <v>六档</v>
          </cell>
          <cell r="F16">
            <v>0.5</v>
          </cell>
          <cell r="G16">
            <v>0.05</v>
          </cell>
          <cell r="H16">
            <v>0.45</v>
          </cell>
          <cell r="I16">
            <v>-32</v>
          </cell>
          <cell r="J16">
            <v>4</v>
          </cell>
          <cell r="K16">
            <v>-36</v>
          </cell>
          <cell r="L16">
            <v>1120</v>
          </cell>
          <cell r="M16">
            <v>1550</v>
          </cell>
          <cell r="N16">
            <v>1275</v>
          </cell>
          <cell r="O16">
            <v>275</v>
          </cell>
          <cell r="P16">
            <v>0.01</v>
          </cell>
          <cell r="Q16">
            <v>16</v>
          </cell>
          <cell r="R16">
            <v>16</v>
          </cell>
          <cell r="S16">
            <v>1</v>
          </cell>
          <cell r="T16">
            <v>6</v>
          </cell>
        </row>
        <row r="16">
          <cell r="AA16">
            <v>-16</v>
          </cell>
          <cell r="AB16">
            <v>20</v>
          </cell>
          <cell r="AC16">
            <v>-36</v>
          </cell>
          <cell r="AD16">
            <v>150</v>
          </cell>
          <cell r="AE16">
            <v>136</v>
          </cell>
          <cell r="AF16">
            <v>14</v>
          </cell>
        </row>
        <row r="17">
          <cell r="B17" t="str">
            <v>茶陵县</v>
          </cell>
          <cell r="C17" t="str">
            <v>比西</v>
          </cell>
          <cell r="D17" t="str">
            <v>原贫困县</v>
          </cell>
          <cell r="E17" t="str">
            <v>一档</v>
          </cell>
          <cell r="F17">
            <v>0.7</v>
          </cell>
          <cell r="G17">
            <v>0.27</v>
          </cell>
          <cell r="H17">
            <v>0.03</v>
          </cell>
          <cell r="I17">
            <v>646</v>
          </cell>
          <cell r="J17">
            <v>362</v>
          </cell>
          <cell r="K17">
            <v>284</v>
          </cell>
          <cell r="L17">
            <v>2085</v>
          </cell>
          <cell r="M17">
            <v>6628</v>
          </cell>
          <cell r="N17">
            <v>6628</v>
          </cell>
          <cell r="O17">
            <v>0</v>
          </cell>
          <cell r="P17">
            <v>0.01</v>
          </cell>
          <cell r="Q17">
            <v>66</v>
          </cell>
          <cell r="R17">
            <v>66</v>
          </cell>
          <cell r="S17">
            <v>16</v>
          </cell>
          <cell r="T17">
            <v>4</v>
          </cell>
        </row>
        <row r="17">
          <cell r="AA17">
            <v>712</v>
          </cell>
          <cell r="AB17">
            <v>428</v>
          </cell>
          <cell r="AC17">
            <v>284</v>
          </cell>
          <cell r="AD17">
            <v>493</v>
          </cell>
          <cell r="AE17">
            <v>256</v>
          </cell>
          <cell r="AF17">
            <v>237</v>
          </cell>
        </row>
        <row r="18">
          <cell r="B18" t="str">
            <v>炎陵县</v>
          </cell>
          <cell r="C18" t="str">
            <v>比西</v>
          </cell>
          <cell r="D18" t="str">
            <v>原贫困县</v>
          </cell>
          <cell r="E18" t="str">
            <v>一档</v>
          </cell>
          <cell r="F18">
            <v>0.7</v>
          </cell>
          <cell r="G18">
            <v>0.27</v>
          </cell>
          <cell r="H18">
            <v>0.03</v>
          </cell>
          <cell r="I18">
            <v>444</v>
          </cell>
          <cell r="J18">
            <v>287</v>
          </cell>
          <cell r="K18">
            <v>157</v>
          </cell>
          <cell r="L18">
            <v>1750</v>
          </cell>
          <cell r="M18">
            <v>3690</v>
          </cell>
          <cell r="N18">
            <v>3625</v>
          </cell>
          <cell r="O18">
            <v>65</v>
          </cell>
          <cell r="P18">
            <v>0.01</v>
          </cell>
          <cell r="Q18">
            <v>37</v>
          </cell>
          <cell r="R18">
            <v>37</v>
          </cell>
          <cell r="S18">
            <v>9</v>
          </cell>
          <cell r="T18">
            <v>2</v>
          </cell>
          <cell r="U18">
            <v>152</v>
          </cell>
          <cell r="V18">
            <v>10</v>
          </cell>
          <cell r="W18">
            <v>142</v>
          </cell>
        </row>
        <row r="18">
          <cell r="AA18">
            <v>633</v>
          </cell>
          <cell r="AB18">
            <v>334</v>
          </cell>
          <cell r="AC18">
            <v>299</v>
          </cell>
          <cell r="AD18">
            <v>542</v>
          </cell>
          <cell r="AE18">
            <v>365</v>
          </cell>
          <cell r="AF18">
            <v>177</v>
          </cell>
        </row>
        <row r="19">
          <cell r="B19" t="str">
            <v>醴陵市</v>
          </cell>
          <cell r="C19" t="str">
            <v>中部</v>
          </cell>
          <cell r="D19" t="str">
            <v>长株潭</v>
          </cell>
          <cell r="E19" t="str">
            <v>六档</v>
          </cell>
          <cell r="F19">
            <v>0.5</v>
          </cell>
          <cell r="G19">
            <v>0.05</v>
          </cell>
          <cell r="H19">
            <v>0.45</v>
          </cell>
          <cell r="I19">
            <v>432</v>
          </cell>
          <cell r="J19">
            <v>404</v>
          </cell>
          <cell r="K19">
            <v>28</v>
          </cell>
          <cell r="L19">
            <v>6516.6</v>
          </cell>
          <cell r="M19">
            <v>13067</v>
          </cell>
          <cell r="N19">
            <v>12732</v>
          </cell>
          <cell r="O19">
            <v>335</v>
          </cell>
          <cell r="P19">
            <v>0.01</v>
          </cell>
          <cell r="Q19">
            <v>131</v>
          </cell>
          <cell r="R19">
            <v>131</v>
          </cell>
          <cell r="S19">
            <v>5</v>
          </cell>
          <cell r="T19">
            <v>58</v>
          </cell>
        </row>
        <row r="19">
          <cell r="AA19">
            <v>563</v>
          </cell>
          <cell r="AB19">
            <v>535</v>
          </cell>
          <cell r="AC19">
            <v>28</v>
          </cell>
          <cell r="AD19">
            <v>230</v>
          </cell>
          <cell r="AE19">
            <v>205</v>
          </cell>
          <cell r="AF19">
            <v>25</v>
          </cell>
        </row>
        <row r="20">
          <cell r="B20" t="str">
            <v>湘潭市小计</v>
          </cell>
        </row>
        <row r="20">
          <cell r="I20">
            <v>596</v>
          </cell>
          <cell r="J20">
            <v>521</v>
          </cell>
          <cell r="K20">
            <v>75</v>
          </cell>
          <cell r="L20">
            <v>24081.8</v>
          </cell>
          <cell r="M20">
            <v>20751.4</v>
          </cell>
          <cell r="N20">
            <v>18438.4</v>
          </cell>
          <cell r="O20">
            <v>2313</v>
          </cell>
        </row>
        <row r="20">
          <cell r="Q20">
            <v>125</v>
          </cell>
          <cell r="R20">
            <v>125</v>
          </cell>
          <cell r="S20">
            <v>8</v>
          </cell>
          <cell r="T20">
            <v>82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721</v>
          </cell>
          <cell r="AB20">
            <v>646</v>
          </cell>
          <cell r="AC20">
            <v>75</v>
          </cell>
          <cell r="AD20">
            <v>923</v>
          </cell>
          <cell r="AE20">
            <v>819</v>
          </cell>
          <cell r="AF20">
            <v>104</v>
          </cell>
        </row>
        <row r="21">
          <cell r="B21" t="str">
            <v>湘潭市本级及所辖区</v>
          </cell>
          <cell r="C21" t="str">
            <v>中部</v>
          </cell>
          <cell r="D21" t="str">
            <v>长株潭</v>
          </cell>
          <cell r="E21" t="str">
            <v>六档</v>
          </cell>
          <cell r="F21">
            <v>0.5</v>
          </cell>
          <cell r="G21">
            <v>0.05</v>
          </cell>
          <cell r="H21">
            <v>0.45</v>
          </cell>
          <cell r="I21">
            <v>491</v>
          </cell>
          <cell r="J21">
            <v>434</v>
          </cell>
          <cell r="K21">
            <v>57</v>
          </cell>
          <cell r="L21">
            <v>19146.8</v>
          </cell>
          <cell r="M21">
            <v>14354</v>
          </cell>
          <cell r="N21">
            <v>13125</v>
          </cell>
          <cell r="O21">
            <v>1229</v>
          </cell>
          <cell r="P21">
            <v>0.005</v>
          </cell>
          <cell r="Q21">
            <v>72</v>
          </cell>
          <cell r="R21">
            <v>72</v>
          </cell>
          <cell r="S21">
            <v>6</v>
          </cell>
          <cell r="T21">
            <v>59</v>
          </cell>
        </row>
        <row r="21">
          <cell r="AA21">
            <v>563</v>
          </cell>
          <cell r="AB21">
            <v>506</v>
          </cell>
          <cell r="AC21">
            <v>57</v>
          </cell>
          <cell r="AD21">
            <v>562</v>
          </cell>
          <cell r="AE21">
            <v>507</v>
          </cell>
          <cell r="AF21">
            <v>55</v>
          </cell>
        </row>
        <row r="22">
          <cell r="B22" t="str">
            <v>湘潭县</v>
          </cell>
          <cell r="C22" t="str">
            <v>中部</v>
          </cell>
          <cell r="D22" t="str">
            <v>长株潭</v>
          </cell>
          <cell r="E22" t="str">
            <v>六档</v>
          </cell>
          <cell r="F22">
            <v>0.5</v>
          </cell>
          <cell r="G22">
            <v>0.05</v>
          </cell>
          <cell r="H22">
            <v>0.45</v>
          </cell>
          <cell r="I22">
            <v>-20</v>
          </cell>
          <cell r="J22">
            <v>-22</v>
          </cell>
          <cell r="K22">
            <v>2</v>
          </cell>
          <cell r="L22">
            <v>1830</v>
          </cell>
          <cell r="M22">
            <v>3092</v>
          </cell>
          <cell r="N22">
            <v>2378</v>
          </cell>
          <cell r="O22">
            <v>714</v>
          </cell>
          <cell r="P22">
            <v>0.01</v>
          </cell>
          <cell r="Q22">
            <v>31</v>
          </cell>
          <cell r="R22">
            <v>31</v>
          </cell>
          <cell r="S22">
            <v>1</v>
          </cell>
          <cell r="T22">
            <v>11</v>
          </cell>
        </row>
        <row r="22">
          <cell r="AA22">
            <v>11</v>
          </cell>
          <cell r="AB22">
            <v>9</v>
          </cell>
          <cell r="AC22">
            <v>2</v>
          </cell>
          <cell r="AD22">
            <v>84</v>
          </cell>
          <cell r="AE22">
            <v>78</v>
          </cell>
          <cell r="AF22">
            <v>6</v>
          </cell>
        </row>
        <row r="23">
          <cell r="B23" t="str">
            <v>湘乡市</v>
          </cell>
          <cell r="C23" t="str">
            <v>中部</v>
          </cell>
          <cell r="D23" t="str">
            <v>长株潭</v>
          </cell>
          <cell r="E23" t="str">
            <v>六档</v>
          </cell>
          <cell r="F23">
            <v>0.5</v>
          </cell>
          <cell r="G23">
            <v>0.05</v>
          </cell>
          <cell r="H23">
            <v>0.45</v>
          </cell>
          <cell r="I23">
            <v>64</v>
          </cell>
          <cell r="J23">
            <v>48</v>
          </cell>
          <cell r="K23">
            <v>16</v>
          </cell>
          <cell r="L23">
            <v>2575</v>
          </cell>
          <cell r="M23">
            <v>2325.4</v>
          </cell>
          <cell r="N23">
            <v>1985.4</v>
          </cell>
          <cell r="O23">
            <v>340</v>
          </cell>
          <cell r="P23">
            <v>0.005</v>
          </cell>
          <cell r="Q23">
            <v>12</v>
          </cell>
          <cell r="R23">
            <v>12</v>
          </cell>
          <cell r="S23">
            <v>1</v>
          </cell>
          <cell r="T23">
            <v>9</v>
          </cell>
        </row>
        <row r="23">
          <cell r="AA23">
            <v>76</v>
          </cell>
          <cell r="AB23">
            <v>60</v>
          </cell>
          <cell r="AC23">
            <v>16</v>
          </cell>
          <cell r="AD23">
            <v>173</v>
          </cell>
          <cell r="AE23">
            <v>157</v>
          </cell>
          <cell r="AF23">
            <v>16</v>
          </cell>
        </row>
        <row r="24">
          <cell r="B24" t="str">
            <v>韶山市</v>
          </cell>
          <cell r="C24" t="str">
            <v>比西</v>
          </cell>
          <cell r="D24" t="str">
            <v>长株潭</v>
          </cell>
          <cell r="E24" t="str">
            <v>五档</v>
          </cell>
          <cell r="F24">
            <v>0.7</v>
          </cell>
          <cell r="G24">
            <v>0.03</v>
          </cell>
          <cell r="H24">
            <v>0.27</v>
          </cell>
          <cell r="I24">
            <v>61</v>
          </cell>
          <cell r="J24">
            <v>61</v>
          </cell>
          <cell r="K24">
            <v>0</v>
          </cell>
          <cell r="L24">
            <v>530</v>
          </cell>
          <cell r="M24">
            <v>980</v>
          </cell>
          <cell r="N24">
            <v>950</v>
          </cell>
          <cell r="O24">
            <v>30</v>
          </cell>
          <cell r="P24">
            <v>0.01</v>
          </cell>
          <cell r="Q24">
            <v>10</v>
          </cell>
          <cell r="R24">
            <v>10</v>
          </cell>
          <cell r="S24">
            <v>0</v>
          </cell>
          <cell r="T24">
            <v>3</v>
          </cell>
        </row>
        <row r="24">
          <cell r="AA24">
            <v>71</v>
          </cell>
          <cell r="AB24">
            <v>71</v>
          </cell>
          <cell r="AC24">
            <v>0</v>
          </cell>
          <cell r="AD24">
            <v>104</v>
          </cell>
          <cell r="AE24">
            <v>77</v>
          </cell>
          <cell r="AF24">
            <v>27</v>
          </cell>
        </row>
        <row r="25">
          <cell r="B25" t="str">
            <v>衡阳市小计</v>
          </cell>
        </row>
        <row r="25">
          <cell r="I25">
            <v>781</v>
          </cell>
          <cell r="J25">
            <v>279</v>
          </cell>
          <cell r="K25">
            <v>502</v>
          </cell>
          <cell r="L25">
            <v>25349.2</v>
          </cell>
          <cell r="M25">
            <v>32443.8</v>
          </cell>
          <cell r="N25">
            <v>20896</v>
          </cell>
          <cell r="O25">
            <v>11547.8</v>
          </cell>
        </row>
        <row r="25">
          <cell r="Q25">
            <v>283</v>
          </cell>
          <cell r="R25">
            <v>283</v>
          </cell>
          <cell r="S25">
            <v>45</v>
          </cell>
          <cell r="T25">
            <v>52</v>
          </cell>
          <cell r="U25">
            <v>322</v>
          </cell>
          <cell r="V25">
            <v>0</v>
          </cell>
          <cell r="W25">
            <v>322</v>
          </cell>
          <cell r="X25">
            <v>0</v>
          </cell>
          <cell r="Y25">
            <v>0</v>
          </cell>
          <cell r="Z25">
            <v>0</v>
          </cell>
          <cell r="AA25">
            <v>1386</v>
          </cell>
          <cell r="AB25">
            <v>562</v>
          </cell>
          <cell r="AC25">
            <v>824</v>
          </cell>
          <cell r="AD25">
            <v>2673</v>
          </cell>
          <cell r="AE25">
            <v>1764</v>
          </cell>
          <cell r="AF25">
            <v>909</v>
          </cell>
        </row>
        <row r="26">
          <cell r="B26" t="str">
            <v>衡阳市本级及所辖区</v>
          </cell>
          <cell r="C26" t="str">
            <v>中部</v>
          </cell>
          <cell r="D26" t="str">
            <v>其他地区</v>
          </cell>
          <cell r="E26" t="str">
            <v>四档</v>
          </cell>
          <cell r="F26">
            <v>0.5</v>
          </cell>
          <cell r="G26">
            <v>0.25</v>
          </cell>
          <cell r="H26">
            <v>0.25</v>
          </cell>
          <cell r="I26">
            <v>483</v>
          </cell>
          <cell r="J26">
            <v>247</v>
          </cell>
          <cell r="K26">
            <v>236</v>
          </cell>
          <cell r="L26">
            <v>10434.6</v>
          </cell>
          <cell r="M26">
            <v>14130.9</v>
          </cell>
          <cell r="N26">
            <v>10046.5</v>
          </cell>
          <cell r="O26">
            <v>4084.4</v>
          </cell>
          <cell r="P26">
            <v>0.01</v>
          </cell>
          <cell r="Q26">
            <v>141</v>
          </cell>
          <cell r="R26">
            <v>141</v>
          </cell>
          <cell r="S26">
            <v>22</v>
          </cell>
          <cell r="T26">
            <v>28</v>
          </cell>
        </row>
        <row r="26">
          <cell r="AA26">
            <v>624</v>
          </cell>
          <cell r="AB26">
            <v>388</v>
          </cell>
          <cell r="AC26">
            <v>236</v>
          </cell>
          <cell r="AD26">
            <v>967</v>
          </cell>
          <cell r="AE26">
            <v>638</v>
          </cell>
          <cell r="AF26">
            <v>329</v>
          </cell>
        </row>
        <row r="27">
          <cell r="B27" t="str">
            <v>耒阳市</v>
          </cell>
          <cell r="C27" t="str">
            <v>比西</v>
          </cell>
          <cell r="D27" t="str">
            <v>其他地区</v>
          </cell>
          <cell r="E27" t="str">
            <v>三档</v>
          </cell>
          <cell r="F27">
            <v>0.7</v>
          </cell>
          <cell r="G27">
            <v>0.15</v>
          </cell>
          <cell r="H27">
            <v>0.15</v>
          </cell>
          <cell r="I27">
            <v>-47</v>
          </cell>
          <cell r="J27">
            <v>-70</v>
          </cell>
          <cell r="K27">
            <v>23</v>
          </cell>
          <cell r="L27">
            <v>997</v>
          </cell>
          <cell r="M27">
            <v>1770.4</v>
          </cell>
          <cell r="N27">
            <v>650</v>
          </cell>
          <cell r="O27">
            <v>1120.4</v>
          </cell>
          <cell r="P27">
            <v>0.01</v>
          </cell>
          <cell r="Q27">
            <v>18</v>
          </cell>
          <cell r="R27">
            <v>18</v>
          </cell>
          <cell r="S27">
            <v>1</v>
          </cell>
          <cell r="T27">
            <v>1</v>
          </cell>
        </row>
        <row r="27">
          <cell r="AA27">
            <v>-29</v>
          </cell>
          <cell r="AB27">
            <v>-52</v>
          </cell>
          <cell r="AC27">
            <v>23</v>
          </cell>
          <cell r="AD27">
            <v>306</v>
          </cell>
          <cell r="AE27">
            <v>239</v>
          </cell>
          <cell r="AF27">
            <v>67</v>
          </cell>
        </row>
        <row r="28">
          <cell r="B28" t="str">
            <v>祁东县</v>
          </cell>
          <cell r="C28" t="str">
            <v>比西</v>
          </cell>
          <cell r="D28" t="str">
            <v>原贫困县</v>
          </cell>
          <cell r="E28" t="str">
            <v>一档</v>
          </cell>
          <cell r="F28">
            <v>0.7</v>
          </cell>
          <cell r="G28">
            <v>0.27</v>
          </cell>
          <cell r="H28">
            <v>0.03</v>
          </cell>
          <cell r="I28">
            <v>8</v>
          </cell>
          <cell r="J28">
            <v>-2</v>
          </cell>
          <cell r="K28">
            <v>10</v>
          </cell>
          <cell r="L28">
            <v>1183</v>
          </cell>
          <cell r="M28">
            <v>1523</v>
          </cell>
          <cell r="N28">
            <v>205</v>
          </cell>
          <cell r="O28">
            <v>1318</v>
          </cell>
          <cell r="P28">
            <v>0.01</v>
          </cell>
          <cell r="Q28">
            <v>15</v>
          </cell>
          <cell r="R28">
            <v>15</v>
          </cell>
          <cell r="S28">
            <v>1</v>
          </cell>
          <cell r="T28">
            <v>0</v>
          </cell>
        </row>
        <row r="28">
          <cell r="AA28">
            <v>23</v>
          </cell>
          <cell r="AB28">
            <v>13</v>
          </cell>
          <cell r="AC28">
            <v>10</v>
          </cell>
          <cell r="AD28">
            <v>102</v>
          </cell>
          <cell r="AE28">
            <v>81</v>
          </cell>
          <cell r="AF28">
            <v>21</v>
          </cell>
        </row>
        <row r="29">
          <cell r="B29" t="str">
            <v>常宁市</v>
          </cell>
          <cell r="C29" t="str">
            <v>中部</v>
          </cell>
          <cell r="D29" t="str">
            <v>其他地区</v>
          </cell>
          <cell r="E29" t="str">
            <v>四档</v>
          </cell>
          <cell r="F29">
            <v>0.5</v>
          </cell>
          <cell r="G29">
            <v>0.25</v>
          </cell>
          <cell r="H29">
            <v>0.25</v>
          </cell>
          <cell r="I29">
            <v>-2</v>
          </cell>
          <cell r="J29">
            <v>-55</v>
          </cell>
          <cell r="K29">
            <v>53</v>
          </cell>
          <cell r="L29">
            <v>414</v>
          </cell>
          <cell r="M29">
            <v>1510</v>
          </cell>
          <cell r="N29">
            <v>110</v>
          </cell>
          <cell r="O29">
            <v>1400</v>
          </cell>
          <cell r="P29">
            <v>0.01</v>
          </cell>
          <cell r="Q29">
            <v>15</v>
          </cell>
          <cell r="R29">
            <v>15</v>
          </cell>
          <cell r="S29">
            <v>0</v>
          </cell>
          <cell r="T29">
            <v>0</v>
          </cell>
        </row>
        <row r="29">
          <cell r="AA29">
            <v>13</v>
          </cell>
          <cell r="AB29">
            <v>-40</v>
          </cell>
          <cell r="AC29">
            <v>53</v>
          </cell>
          <cell r="AD29">
            <v>168</v>
          </cell>
          <cell r="AE29">
            <v>114</v>
          </cell>
          <cell r="AF29">
            <v>54</v>
          </cell>
        </row>
        <row r="30">
          <cell r="B30" t="str">
            <v>衡山县</v>
          </cell>
          <cell r="C30" t="str">
            <v>比西</v>
          </cell>
          <cell r="D30" t="str">
            <v>其他地区</v>
          </cell>
          <cell r="E30" t="str">
            <v>三档</v>
          </cell>
          <cell r="F30">
            <v>0.7</v>
          </cell>
          <cell r="G30">
            <v>0.15</v>
          </cell>
          <cell r="H30">
            <v>0.15</v>
          </cell>
          <cell r="I30">
            <v>43</v>
          </cell>
          <cell r="J30">
            <v>8</v>
          </cell>
          <cell r="K30">
            <v>35</v>
          </cell>
          <cell r="L30">
            <v>3880</v>
          </cell>
          <cell r="M30">
            <v>3375.5</v>
          </cell>
          <cell r="N30">
            <v>2865.5</v>
          </cell>
          <cell r="O30">
            <v>510</v>
          </cell>
          <cell r="P30">
            <v>0.005</v>
          </cell>
          <cell r="Q30">
            <v>17</v>
          </cell>
          <cell r="R30">
            <v>17</v>
          </cell>
          <cell r="S30">
            <v>4</v>
          </cell>
          <cell r="T30">
            <v>5</v>
          </cell>
        </row>
        <row r="30">
          <cell r="AA30">
            <v>60</v>
          </cell>
          <cell r="AB30">
            <v>25</v>
          </cell>
          <cell r="AC30">
            <v>35</v>
          </cell>
          <cell r="AD30">
            <v>228</v>
          </cell>
          <cell r="AE30">
            <v>167</v>
          </cell>
          <cell r="AF30">
            <v>61</v>
          </cell>
        </row>
        <row r="31">
          <cell r="B31" t="str">
            <v>衡阳县</v>
          </cell>
          <cell r="C31" t="str">
            <v>中部</v>
          </cell>
          <cell r="D31" t="str">
            <v>其他地区</v>
          </cell>
          <cell r="E31" t="str">
            <v>四档</v>
          </cell>
          <cell r="F31">
            <v>0.5</v>
          </cell>
          <cell r="G31">
            <v>0.25</v>
          </cell>
          <cell r="H31">
            <v>0.25</v>
          </cell>
          <cell r="I31">
            <v>227</v>
          </cell>
          <cell r="J31">
            <v>133</v>
          </cell>
          <cell r="K31">
            <v>94</v>
          </cell>
          <cell r="L31">
            <v>6465.6</v>
          </cell>
          <cell r="M31">
            <v>4924</v>
          </cell>
          <cell r="N31">
            <v>4254</v>
          </cell>
          <cell r="O31">
            <v>670</v>
          </cell>
          <cell r="P31">
            <v>0.005</v>
          </cell>
          <cell r="Q31">
            <v>25</v>
          </cell>
          <cell r="R31">
            <v>25</v>
          </cell>
          <cell r="S31">
            <v>10</v>
          </cell>
          <cell r="T31">
            <v>12</v>
          </cell>
        </row>
        <row r="31">
          <cell r="AA31">
            <v>252</v>
          </cell>
          <cell r="AB31">
            <v>158</v>
          </cell>
          <cell r="AC31">
            <v>94</v>
          </cell>
          <cell r="AD31">
            <v>566</v>
          </cell>
          <cell r="AE31">
            <v>375</v>
          </cell>
          <cell r="AF31">
            <v>191</v>
          </cell>
        </row>
        <row r="32">
          <cell r="B32" t="str">
            <v>衡东县</v>
          </cell>
          <cell r="C32" t="str">
            <v>中部</v>
          </cell>
          <cell r="D32" t="str">
            <v>其他地区</v>
          </cell>
          <cell r="E32" t="str">
            <v>四档</v>
          </cell>
          <cell r="F32">
            <v>0.5</v>
          </cell>
          <cell r="G32">
            <v>0.25</v>
          </cell>
          <cell r="H32">
            <v>0.25</v>
          </cell>
          <cell r="I32">
            <v>39</v>
          </cell>
          <cell r="J32">
            <v>12</v>
          </cell>
          <cell r="K32">
            <v>27</v>
          </cell>
          <cell r="L32">
            <v>1140</v>
          </cell>
          <cell r="M32">
            <v>3265</v>
          </cell>
          <cell r="N32">
            <v>1330</v>
          </cell>
          <cell r="O32">
            <v>1935</v>
          </cell>
          <cell r="P32">
            <v>0.01</v>
          </cell>
          <cell r="Q32">
            <v>33</v>
          </cell>
          <cell r="R32">
            <v>33</v>
          </cell>
          <cell r="S32">
            <v>3</v>
          </cell>
          <cell r="T32">
            <v>3</v>
          </cell>
          <cell r="U32">
            <v>322</v>
          </cell>
        </row>
        <row r="32">
          <cell r="W32">
            <v>322</v>
          </cell>
        </row>
        <row r="32">
          <cell r="AA32">
            <v>394</v>
          </cell>
          <cell r="AB32">
            <v>45</v>
          </cell>
          <cell r="AC32">
            <v>349</v>
          </cell>
          <cell r="AD32">
            <v>185</v>
          </cell>
          <cell r="AE32">
            <v>51</v>
          </cell>
          <cell r="AF32">
            <v>134</v>
          </cell>
        </row>
        <row r="33">
          <cell r="B33" t="str">
            <v>衡南县</v>
          </cell>
          <cell r="C33" t="str">
            <v>中部</v>
          </cell>
          <cell r="D33" t="str">
            <v>其他地区</v>
          </cell>
          <cell r="E33" t="str">
            <v>四档</v>
          </cell>
          <cell r="F33">
            <v>0.5</v>
          </cell>
          <cell r="G33">
            <v>0.25</v>
          </cell>
          <cell r="H33">
            <v>0.25</v>
          </cell>
          <cell r="I33">
            <v>30</v>
          </cell>
          <cell r="J33">
            <v>6</v>
          </cell>
          <cell r="K33">
            <v>24</v>
          </cell>
          <cell r="L33">
            <v>835</v>
          </cell>
          <cell r="M33">
            <v>1945</v>
          </cell>
          <cell r="N33">
            <v>1435</v>
          </cell>
          <cell r="O33">
            <v>510</v>
          </cell>
          <cell r="P33">
            <v>0.01</v>
          </cell>
          <cell r="Q33">
            <v>19</v>
          </cell>
          <cell r="R33">
            <v>19</v>
          </cell>
          <cell r="S33">
            <v>4</v>
          </cell>
          <cell r="T33">
            <v>3</v>
          </cell>
        </row>
        <row r="33">
          <cell r="AA33">
            <v>49</v>
          </cell>
          <cell r="AB33">
            <v>25</v>
          </cell>
          <cell r="AC33">
            <v>24</v>
          </cell>
          <cell r="AD33">
            <v>151</v>
          </cell>
          <cell r="AE33">
            <v>99</v>
          </cell>
          <cell r="AF33">
            <v>52</v>
          </cell>
        </row>
        <row r="34">
          <cell r="B34" t="str">
            <v>邵阳市小计</v>
          </cell>
        </row>
        <row r="34">
          <cell r="I34">
            <v>4793</v>
          </cell>
          <cell r="J34">
            <v>2455</v>
          </cell>
          <cell r="K34">
            <v>2338</v>
          </cell>
          <cell r="L34">
            <v>18499</v>
          </cell>
          <cell r="M34">
            <v>36594.4</v>
          </cell>
          <cell r="N34">
            <v>27639.4</v>
          </cell>
          <cell r="O34">
            <v>8955</v>
          </cell>
        </row>
        <row r="34">
          <cell r="Q34">
            <v>349</v>
          </cell>
          <cell r="R34">
            <v>349</v>
          </cell>
          <cell r="S34">
            <v>72</v>
          </cell>
          <cell r="T34">
            <v>25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5142</v>
          </cell>
          <cell r="AB34">
            <v>2804</v>
          </cell>
          <cell r="AC34">
            <v>2338</v>
          </cell>
          <cell r="AD34">
            <v>6468</v>
          </cell>
          <cell r="AE34">
            <v>4099</v>
          </cell>
          <cell r="AF34">
            <v>2369</v>
          </cell>
        </row>
        <row r="35">
          <cell r="B35" t="str">
            <v>邵阳市本级及所辖区</v>
          </cell>
          <cell r="C35" t="str">
            <v>中部</v>
          </cell>
          <cell r="D35" t="str">
            <v>其他地区</v>
          </cell>
          <cell r="E35" t="str">
            <v>四档</v>
          </cell>
          <cell r="F35">
            <v>0.5</v>
          </cell>
          <cell r="G35">
            <v>0.25</v>
          </cell>
          <cell r="H35">
            <v>0.25</v>
          </cell>
          <cell r="I35">
            <v>95</v>
          </cell>
          <cell r="J35">
            <v>48</v>
          </cell>
          <cell r="K35">
            <v>47</v>
          </cell>
          <cell r="L35">
            <v>247</v>
          </cell>
          <cell r="M35">
            <v>2317.4</v>
          </cell>
          <cell r="N35">
            <v>1267.4</v>
          </cell>
          <cell r="O35">
            <v>1050</v>
          </cell>
          <cell r="P35">
            <v>0.01</v>
          </cell>
          <cell r="Q35">
            <v>23</v>
          </cell>
          <cell r="R35">
            <v>23</v>
          </cell>
          <cell r="S35">
            <v>3</v>
          </cell>
          <cell r="T35">
            <v>4</v>
          </cell>
        </row>
        <row r="35">
          <cell r="AA35">
            <v>118</v>
          </cell>
          <cell r="AB35">
            <v>71</v>
          </cell>
          <cell r="AC35">
            <v>47</v>
          </cell>
          <cell r="AD35">
            <v>171</v>
          </cell>
          <cell r="AE35">
            <v>114</v>
          </cell>
          <cell r="AF35">
            <v>57</v>
          </cell>
        </row>
        <row r="36">
          <cell r="B36" t="str">
            <v>城步县</v>
          </cell>
          <cell r="C36" t="str">
            <v>比西</v>
          </cell>
          <cell r="D36" t="str">
            <v>原贫困县</v>
          </cell>
          <cell r="E36" t="str">
            <v>一档</v>
          </cell>
          <cell r="F36">
            <v>0.7</v>
          </cell>
          <cell r="G36">
            <v>0.27</v>
          </cell>
          <cell r="H36">
            <v>0.03</v>
          </cell>
          <cell r="I36">
            <v>289</v>
          </cell>
          <cell r="J36">
            <v>192</v>
          </cell>
          <cell r="K36">
            <v>97</v>
          </cell>
          <cell r="L36">
            <v>2507</v>
          </cell>
          <cell r="M36">
            <v>2510</v>
          </cell>
          <cell r="N36">
            <v>2330</v>
          </cell>
          <cell r="O36">
            <v>180</v>
          </cell>
          <cell r="P36">
            <v>0.008</v>
          </cell>
          <cell r="Q36">
            <v>20</v>
          </cell>
          <cell r="R36">
            <v>20</v>
          </cell>
          <cell r="S36">
            <v>5</v>
          </cell>
          <cell r="T36">
            <v>2</v>
          </cell>
        </row>
        <row r="36">
          <cell r="AA36">
            <v>309</v>
          </cell>
          <cell r="AB36">
            <v>212</v>
          </cell>
          <cell r="AC36">
            <v>97</v>
          </cell>
          <cell r="AD36">
            <v>475</v>
          </cell>
          <cell r="AE36">
            <v>350</v>
          </cell>
          <cell r="AF36">
            <v>125</v>
          </cell>
        </row>
        <row r="37">
          <cell r="B37" t="str">
            <v>洞口县</v>
          </cell>
          <cell r="C37" t="str">
            <v>中部</v>
          </cell>
          <cell r="D37" t="str">
            <v>原贫困县</v>
          </cell>
          <cell r="E37" t="str">
            <v>二档</v>
          </cell>
          <cell r="F37">
            <v>0.5</v>
          </cell>
          <cell r="G37">
            <v>0.45</v>
          </cell>
          <cell r="H37">
            <v>0.05</v>
          </cell>
          <cell r="I37">
            <v>559</v>
          </cell>
          <cell r="J37">
            <v>277</v>
          </cell>
          <cell r="K37">
            <v>282</v>
          </cell>
          <cell r="L37">
            <v>3254</v>
          </cell>
          <cell r="M37">
            <v>2411</v>
          </cell>
          <cell r="N37">
            <v>1746</v>
          </cell>
          <cell r="O37">
            <v>665</v>
          </cell>
          <cell r="P37">
            <v>0.005</v>
          </cell>
          <cell r="Q37">
            <v>12</v>
          </cell>
          <cell r="R37">
            <v>12</v>
          </cell>
          <cell r="S37">
            <v>7</v>
          </cell>
          <cell r="T37">
            <v>1</v>
          </cell>
        </row>
        <row r="37">
          <cell r="AA37">
            <v>571</v>
          </cell>
          <cell r="AB37">
            <v>289</v>
          </cell>
          <cell r="AC37">
            <v>282</v>
          </cell>
          <cell r="AD37">
            <v>671</v>
          </cell>
          <cell r="AE37">
            <v>356</v>
          </cell>
          <cell r="AF37">
            <v>315</v>
          </cell>
        </row>
        <row r="38">
          <cell r="B38" t="str">
            <v>武冈市</v>
          </cell>
          <cell r="C38" t="str">
            <v>中部</v>
          </cell>
          <cell r="D38" t="str">
            <v>原贫困县</v>
          </cell>
          <cell r="E38" t="str">
            <v>二档</v>
          </cell>
          <cell r="F38">
            <v>0.5</v>
          </cell>
          <cell r="G38">
            <v>0.45</v>
          </cell>
          <cell r="H38">
            <v>0.05</v>
          </cell>
          <cell r="I38">
            <v>406</v>
          </cell>
          <cell r="J38">
            <v>129</v>
          </cell>
          <cell r="K38">
            <v>277</v>
          </cell>
          <cell r="L38">
            <v>1586</v>
          </cell>
          <cell r="M38">
            <v>3151</v>
          </cell>
          <cell r="N38">
            <v>2351</v>
          </cell>
          <cell r="O38">
            <v>800</v>
          </cell>
          <cell r="P38">
            <v>0.01</v>
          </cell>
          <cell r="Q38">
            <v>32</v>
          </cell>
          <cell r="R38">
            <v>32</v>
          </cell>
          <cell r="S38">
            <v>10</v>
          </cell>
          <cell r="T38">
            <v>2</v>
          </cell>
        </row>
        <row r="38">
          <cell r="AA38">
            <v>438</v>
          </cell>
          <cell r="AB38">
            <v>161</v>
          </cell>
          <cell r="AC38">
            <v>277</v>
          </cell>
          <cell r="AD38">
            <v>561</v>
          </cell>
          <cell r="AE38">
            <v>296</v>
          </cell>
          <cell r="AF38">
            <v>265</v>
          </cell>
        </row>
        <row r="39">
          <cell r="B39" t="str">
            <v>邵阳县</v>
          </cell>
          <cell r="C39" t="str">
            <v>比西</v>
          </cell>
          <cell r="D39" t="str">
            <v>原贫困县</v>
          </cell>
          <cell r="E39" t="str">
            <v>一档</v>
          </cell>
          <cell r="F39">
            <v>0.7</v>
          </cell>
          <cell r="G39">
            <v>0.27</v>
          </cell>
          <cell r="H39">
            <v>0.03</v>
          </cell>
          <cell r="I39">
            <v>133</v>
          </cell>
          <cell r="J39">
            <v>68</v>
          </cell>
          <cell r="K39">
            <v>65</v>
          </cell>
          <cell r="L39">
            <v>861</v>
          </cell>
          <cell r="M39">
            <v>3130</v>
          </cell>
          <cell r="N39">
            <v>1245</v>
          </cell>
          <cell r="O39">
            <v>1885</v>
          </cell>
          <cell r="P39">
            <v>0.01</v>
          </cell>
          <cell r="Q39">
            <v>31</v>
          </cell>
          <cell r="R39">
            <v>31</v>
          </cell>
          <cell r="S39">
            <v>3</v>
          </cell>
          <cell r="T39">
            <v>0</v>
          </cell>
        </row>
        <row r="39">
          <cell r="AA39">
            <v>164</v>
          </cell>
          <cell r="AB39">
            <v>99</v>
          </cell>
          <cell r="AC39">
            <v>65</v>
          </cell>
          <cell r="AD39">
            <v>646</v>
          </cell>
          <cell r="AE39">
            <v>512</v>
          </cell>
          <cell r="AF39">
            <v>134</v>
          </cell>
        </row>
        <row r="40">
          <cell r="B40" t="str">
            <v>新宁县</v>
          </cell>
          <cell r="C40" t="str">
            <v>比西</v>
          </cell>
          <cell r="D40" t="str">
            <v>原贫困县</v>
          </cell>
          <cell r="E40" t="str">
            <v>一档</v>
          </cell>
          <cell r="F40">
            <v>0.7</v>
          </cell>
          <cell r="G40">
            <v>0.27</v>
          </cell>
          <cell r="H40">
            <v>0.03</v>
          </cell>
          <cell r="I40">
            <v>2069</v>
          </cell>
          <cell r="J40">
            <v>1035</v>
          </cell>
          <cell r="K40">
            <v>1034</v>
          </cell>
          <cell r="L40">
            <v>3277</v>
          </cell>
          <cell r="M40">
            <v>8480</v>
          </cell>
          <cell r="N40">
            <v>6720</v>
          </cell>
          <cell r="O40">
            <v>1760</v>
          </cell>
          <cell r="P40">
            <v>0.01</v>
          </cell>
          <cell r="Q40">
            <v>85</v>
          </cell>
          <cell r="R40">
            <v>85</v>
          </cell>
          <cell r="S40">
            <v>16</v>
          </cell>
          <cell r="T40">
            <v>4</v>
          </cell>
        </row>
        <row r="40">
          <cell r="AA40">
            <v>2154</v>
          </cell>
          <cell r="AB40">
            <v>1120</v>
          </cell>
          <cell r="AC40">
            <v>1034</v>
          </cell>
          <cell r="AD40">
            <v>1976</v>
          </cell>
          <cell r="AE40">
            <v>1051</v>
          </cell>
          <cell r="AF40">
            <v>925</v>
          </cell>
        </row>
        <row r="41">
          <cell r="B41" t="str">
            <v>邵东市</v>
          </cell>
          <cell r="C41" t="str">
            <v>中部</v>
          </cell>
          <cell r="D41" t="str">
            <v>其他地区</v>
          </cell>
          <cell r="E41" t="str">
            <v>四档</v>
          </cell>
          <cell r="F41">
            <v>0.5</v>
          </cell>
          <cell r="G41">
            <v>0.25</v>
          </cell>
          <cell r="H41">
            <v>0.25</v>
          </cell>
          <cell r="I41">
            <v>152</v>
          </cell>
          <cell r="J41">
            <v>70</v>
          </cell>
          <cell r="K41">
            <v>82</v>
          </cell>
          <cell r="L41">
            <v>2647</v>
          </cell>
          <cell r="M41">
            <v>3386</v>
          </cell>
          <cell r="N41">
            <v>2235</v>
          </cell>
          <cell r="O41">
            <v>1151</v>
          </cell>
          <cell r="P41">
            <v>0.01</v>
          </cell>
          <cell r="Q41">
            <v>34</v>
          </cell>
          <cell r="R41">
            <v>34</v>
          </cell>
          <cell r="S41">
            <v>5</v>
          </cell>
          <cell r="T41">
            <v>6</v>
          </cell>
        </row>
        <row r="41">
          <cell r="AA41">
            <v>186</v>
          </cell>
          <cell r="AB41">
            <v>104</v>
          </cell>
          <cell r="AC41">
            <v>82</v>
          </cell>
          <cell r="AD41">
            <v>342</v>
          </cell>
          <cell r="AE41">
            <v>227</v>
          </cell>
          <cell r="AF41">
            <v>115</v>
          </cell>
        </row>
        <row r="42">
          <cell r="B42" t="str">
            <v>绥宁县</v>
          </cell>
          <cell r="C42" t="str">
            <v>比西</v>
          </cell>
          <cell r="D42" t="str">
            <v>原贫困县</v>
          </cell>
          <cell r="E42" t="str">
            <v>一档</v>
          </cell>
          <cell r="F42">
            <v>0.7</v>
          </cell>
          <cell r="G42">
            <v>0.27</v>
          </cell>
          <cell r="H42">
            <v>0.03</v>
          </cell>
          <cell r="I42">
            <v>487</v>
          </cell>
          <cell r="J42">
            <v>279</v>
          </cell>
          <cell r="K42">
            <v>208</v>
          </cell>
          <cell r="L42">
            <v>1780</v>
          </cell>
          <cell r="M42">
            <v>3515</v>
          </cell>
          <cell r="N42">
            <v>3515</v>
          </cell>
          <cell r="O42">
            <v>0</v>
          </cell>
          <cell r="P42">
            <v>0.01</v>
          </cell>
          <cell r="Q42">
            <v>35</v>
          </cell>
          <cell r="R42">
            <v>35</v>
          </cell>
          <cell r="S42">
            <v>8</v>
          </cell>
          <cell r="T42">
            <v>2</v>
          </cell>
        </row>
        <row r="42">
          <cell r="AA42">
            <v>522</v>
          </cell>
          <cell r="AB42">
            <v>314</v>
          </cell>
          <cell r="AC42">
            <v>208</v>
          </cell>
          <cell r="AD42">
            <v>649</v>
          </cell>
          <cell r="AE42">
            <v>477</v>
          </cell>
          <cell r="AF42">
            <v>172</v>
          </cell>
        </row>
        <row r="43">
          <cell r="B43" t="str">
            <v>新邵县</v>
          </cell>
          <cell r="C43" t="str">
            <v>比西</v>
          </cell>
          <cell r="D43" t="str">
            <v>原贫困县</v>
          </cell>
          <cell r="E43" t="str">
            <v>一档</v>
          </cell>
          <cell r="F43">
            <v>0.7</v>
          </cell>
          <cell r="G43">
            <v>0.27</v>
          </cell>
          <cell r="H43">
            <v>0.03</v>
          </cell>
          <cell r="I43">
            <v>304</v>
          </cell>
          <cell r="J43">
            <v>152</v>
          </cell>
          <cell r="K43">
            <v>152</v>
          </cell>
          <cell r="L43">
            <v>1035</v>
          </cell>
          <cell r="M43">
            <v>3019</v>
          </cell>
          <cell r="N43">
            <v>2250</v>
          </cell>
          <cell r="O43">
            <v>769</v>
          </cell>
          <cell r="P43">
            <v>0.01</v>
          </cell>
          <cell r="Q43">
            <v>30</v>
          </cell>
          <cell r="R43">
            <v>30</v>
          </cell>
          <cell r="S43">
            <v>5</v>
          </cell>
          <cell r="T43">
            <v>2</v>
          </cell>
        </row>
        <row r="43">
          <cell r="AA43">
            <v>334</v>
          </cell>
          <cell r="AB43">
            <v>182</v>
          </cell>
          <cell r="AC43">
            <v>152</v>
          </cell>
          <cell r="AD43">
            <v>539</v>
          </cell>
          <cell r="AE43">
            <v>398</v>
          </cell>
          <cell r="AF43">
            <v>141</v>
          </cell>
        </row>
        <row r="44">
          <cell r="B44" t="str">
            <v>隆回县</v>
          </cell>
          <cell r="C44" t="str">
            <v>比西</v>
          </cell>
          <cell r="D44" t="str">
            <v>原贫困县</v>
          </cell>
          <cell r="E44" t="str">
            <v>一档</v>
          </cell>
          <cell r="F44">
            <v>0.7</v>
          </cell>
          <cell r="G44">
            <v>0.27</v>
          </cell>
          <cell r="H44">
            <v>0.03</v>
          </cell>
          <cell r="I44">
            <v>299</v>
          </cell>
          <cell r="J44">
            <v>205</v>
          </cell>
          <cell r="K44">
            <v>94</v>
          </cell>
          <cell r="L44">
            <v>1305</v>
          </cell>
          <cell r="M44">
            <v>4675</v>
          </cell>
          <cell r="N44">
            <v>3980</v>
          </cell>
          <cell r="O44">
            <v>695</v>
          </cell>
          <cell r="P44">
            <v>0.01</v>
          </cell>
          <cell r="Q44">
            <v>47</v>
          </cell>
          <cell r="R44">
            <v>47</v>
          </cell>
          <cell r="S44">
            <v>10</v>
          </cell>
          <cell r="T44">
            <v>2</v>
          </cell>
        </row>
        <row r="44">
          <cell r="AA44">
            <v>346</v>
          </cell>
          <cell r="AB44">
            <v>252</v>
          </cell>
          <cell r="AC44">
            <v>94</v>
          </cell>
          <cell r="AD44">
            <v>438</v>
          </cell>
          <cell r="AE44">
            <v>318</v>
          </cell>
          <cell r="AF44">
            <v>120</v>
          </cell>
        </row>
        <row r="45">
          <cell r="B45" t="str">
            <v>岳阳市小计</v>
          </cell>
        </row>
        <row r="45">
          <cell r="I45">
            <v>3138</v>
          </cell>
          <cell r="J45">
            <v>1875</v>
          </cell>
          <cell r="K45">
            <v>1263</v>
          </cell>
          <cell r="L45">
            <v>62317</v>
          </cell>
          <cell r="M45">
            <v>56300</v>
          </cell>
          <cell r="N45">
            <v>46079</v>
          </cell>
          <cell r="O45">
            <v>10221</v>
          </cell>
        </row>
        <row r="45">
          <cell r="Q45">
            <v>328</v>
          </cell>
          <cell r="R45">
            <v>328</v>
          </cell>
          <cell r="S45">
            <v>102</v>
          </cell>
          <cell r="T45">
            <v>127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3466</v>
          </cell>
          <cell r="AB45">
            <v>2203</v>
          </cell>
          <cell r="AC45">
            <v>1263</v>
          </cell>
          <cell r="AD45">
            <v>4348</v>
          </cell>
          <cell r="AE45">
            <v>2888</v>
          </cell>
          <cell r="AF45">
            <v>1460</v>
          </cell>
        </row>
        <row r="46">
          <cell r="B46" t="str">
            <v>岳阳市本级及所辖区</v>
          </cell>
          <cell r="C46" t="str">
            <v>中部</v>
          </cell>
          <cell r="D46" t="str">
            <v>其他地区</v>
          </cell>
          <cell r="E46" t="str">
            <v>四档</v>
          </cell>
          <cell r="F46">
            <v>0.5</v>
          </cell>
          <cell r="G46">
            <v>0.25</v>
          </cell>
          <cell r="H46">
            <v>0.25</v>
          </cell>
          <cell r="I46">
            <v>698</v>
          </cell>
          <cell r="J46">
            <v>333</v>
          </cell>
          <cell r="K46">
            <v>365</v>
          </cell>
          <cell r="L46">
            <v>19398</v>
          </cell>
          <cell r="M46">
            <v>17410</v>
          </cell>
          <cell r="N46">
            <v>14480</v>
          </cell>
          <cell r="O46">
            <v>2930</v>
          </cell>
          <cell r="P46">
            <v>0.005</v>
          </cell>
          <cell r="Q46">
            <v>87</v>
          </cell>
          <cell r="R46">
            <v>87</v>
          </cell>
          <cell r="S46">
            <v>32</v>
          </cell>
          <cell r="T46">
            <v>41</v>
          </cell>
        </row>
        <row r="46">
          <cell r="AA46">
            <v>785</v>
          </cell>
          <cell r="AB46">
            <v>420</v>
          </cell>
          <cell r="AC46">
            <v>365</v>
          </cell>
          <cell r="AD46">
            <v>1570</v>
          </cell>
          <cell r="AE46">
            <v>1034</v>
          </cell>
          <cell r="AF46">
            <v>536</v>
          </cell>
        </row>
        <row r="47">
          <cell r="B47" t="str">
            <v>岳阳县</v>
          </cell>
          <cell r="C47" t="str">
            <v>中部</v>
          </cell>
          <cell r="D47" t="str">
            <v>其他地区</v>
          </cell>
          <cell r="E47" t="str">
            <v>四档</v>
          </cell>
          <cell r="F47">
            <v>0.5</v>
          </cell>
          <cell r="G47">
            <v>0.25</v>
          </cell>
          <cell r="H47">
            <v>0.25</v>
          </cell>
          <cell r="I47">
            <v>631</v>
          </cell>
          <cell r="J47">
            <v>378</v>
          </cell>
          <cell r="K47">
            <v>253</v>
          </cell>
          <cell r="L47">
            <v>11234</v>
          </cell>
          <cell r="M47">
            <v>11388</v>
          </cell>
          <cell r="N47">
            <v>9264</v>
          </cell>
          <cell r="O47">
            <v>2124</v>
          </cell>
          <cell r="P47">
            <v>0.008</v>
          </cell>
          <cell r="Q47">
            <v>91</v>
          </cell>
          <cell r="R47">
            <v>91</v>
          </cell>
          <cell r="S47">
            <v>20</v>
          </cell>
          <cell r="T47">
            <v>27</v>
          </cell>
        </row>
        <row r="47">
          <cell r="AA47">
            <v>722</v>
          </cell>
          <cell r="AB47">
            <v>469</v>
          </cell>
          <cell r="AC47">
            <v>253</v>
          </cell>
          <cell r="AD47">
            <v>783</v>
          </cell>
          <cell r="AE47">
            <v>512</v>
          </cell>
          <cell r="AF47">
            <v>271</v>
          </cell>
        </row>
        <row r="48">
          <cell r="B48" t="str">
            <v>华容县</v>
          </cell>
          <cell r="C48" t="str">
            <v>中部</v>
          </cell>
          <cell r="D48" t="str">
            <v>其他地区</v>
          </cell>
          <cell r="E48" t="str">
            <v>四档</v>
          </cell>
          <cell r="F48">
            <v>0.5</v>
          </cell>
          <cell r="G48">
            <v>0.25</v>
          </cell>
          <cell r="H48">
            <v>0.25</v>
          </cell>
          <cell r="I48">
            <v>150</v>
          </cell>
          <cell r="J48">
            <v>101</v>
          </cell>
          <cell r="K48">
            <v>49</v>
          </cell>
          <cell r="L48">
            <v>3945</v>
          </cell>
          <cell r="M48">
            <v>3363</v>
          </cell>
          <cell r="N48">
            <v>2809</v>
          </cell>
          <cell r="O48">
            <v>554</v>
          </cell>
          <cell r="P48">
            <v>0.005</v>
          </cell>
          <cell r="Q48">
            <v>17</v>
          </cell>
          <cell r="R48">
            <v>17</v>
          </cell>
          <cell r="S48">
            <v>6</v>
          </cell>
          <cell r="T48">
            <v>8</v>
          </cell>
        </row>
        <row r="48">
          <cell r="AA48">
            <v>167</v>
          </cell>
          <cell r="AB48">
            <v>118</v>
          </cell>
          <cell r="AC48">
            <v>49</v>
          </cell>
          <cell r="AD48">
            <v>225</v>
          </cell>
          <cell r="AE48">
            <v>148</v>
          </cell>
          <cell r="AF48">
            <v>77</v>
          </cell>
        </row>
        <row r="49">
          <cell r="B49" t="str">
            <v>湘阴县</v>
          </cell>
          <cell r="C49" t="str">
            <v>中部</v>
          </cell>
          <cell r="D49" t="str">
            <v>其他地区</v>
          </cell>
          <cell r="E49" t="str">
            <v>四档</v>
          </cell>
          <cell r="F49">
            <v>0.5</v>
          </cell>
          <cell r="G49">
            <v>0.25</v>
          </cell>
          <cell r="H49">
            <v>0.25</v>
          </cell>
          <cell r="I49">
            <v>863</v>
          </cell>
          <cell r="J49">
            <v>604</v>
          </cell>
          <cell r="K49">
            <v>259</v>
          </cell>
          <cell r="L49">
            <v>10743</v>
          </cell>
          <cell r="M49">
            <v>9463</v>
          </cell>
          <cell r="N49">
            <v>8098</v>
          </cell>
          <cell r="O49">
            <v>1365</v>
          </cell>
          <cell r="P49">
            <v>0.005</v>
          </cell>
          <cell r="Q49">
            <v>47</v>
          </cell>
          <cell r="R49">
            <v>47</v>
          </cell>
          <cell r="S49">
            <v>18</v>
          </cell>
          <cell r="T49">
            <v>23</v>
          </cell>
        </row>
        <row r="49">
          <cell r="AA49">
            <v>910</v>
          </cell>
          <cell r="AB49">
            <v>651</v>
          </cell>
          <cell r="AC49">
            <v>259</v>
          </cell>
          <cell r="AD49">
            <v>575</v>
          </cell>
          <cell r="AE49">
            <v>376</v>
          </cell>
          <cell r="AF49">
            <v>199</v>
          </cell>
        </row>
        <row r="50">
          <cell r="B50" t="str">
            <v>平江县</v>
          </cell>
          <cell r="C50" t="str">
            <v>比西</v>
          </cell>
          <cell r="D50" t="str">
            <v>原贫困县</v>
          </cell>
          <cell r="E50" t="str">
            <v>一档</v>
          </cell>
          <cell r="F50">
            <v>0.7</v>
          </cell>
          <cell r="G50">
            <v>0.27</v>
          </cell>
          <cell r="H50">
            <v>0.03</v>
          </cell>
          <cell r="I50">
            <v>234</v>
          </cell>
          <cell r="J50">
            <v>129</v>
          </cell>
          <cell r="K50">
            <v>105</v>
          </cell>
          <cell r="L50">
            <v>4109</v>
          </cell>
          <cell r="M50">
            <v>4399</v>
          </cell>
          <cell r="N50">
            <v>1576</v>
          </cell>
          <cell r="O50">
            <v>2823</v>
          </cell>
          <cell r="P50">
            <v>0.008</v>
          </cell>
          <cell r="Q50">
            <v>35</v>
          </cell>
          <cell r="R50">
            <v>35</v>
          </cell>
          <cell r="S50">
            <v>4</v>
          </cell>
          <cell r="T50">
            <v>1</v>
          </cell>
        </row>
        <row r="50">
          <cell r="AA50">
            <v>269</v>
          </cell>
          <cell r="AB50">
            <v>164</v>
          </cell>
          <cell r="AC50">
            <v>105</v>
          </cell>
          <cell r="AD50">
            <v>432</v>
          </cell>
          <cell r="AE50">
            <v>318</v>
          </cell>
          <cell r="AF50">
            <v>114</v>
          </cell>
        </row>
        <row r="51">
          <cell r="B51" t="str">
            <v>汨罗市</v>
          </cell>
          <cell r="C51" t="str">
            <v>中部</v>
          </cell>
          <cell r="D51" t="str">
            <v>其他地区</v>
          </cell>
          <cell r="E51" t="str">
            <v>四档</v>
          </cell>
          <cell r="F51">
            <v>0.5</v>
          </cell>
          <cell r="G51">
            <v>0.25</v>
          </cell>
          <cell r="H51">
            <v>0.25</v>
          </cell>
          <cell r="I51">
            <v>502</v>
          </cell>
          <cell r="J51">
            <v>371</v>
          </cell>
          <cell r="K51">
            <v>131</v>
          </cell>
          <cell r="L51">
            <v>10338</v>
          </cell>
          <cell r="M51">
            <v>7837</v>
          </cell>
          <cell r="N51">
            <v>7832</v>
          </cell>
          <cell r="O51">
            <v>5</v>
          </cell>
          <cell r="P51">
            <v>0.005</v>
          </cell>
          <cell r="Q51">
            <v>39</v>
          </cell>
          <cell r="R51">
            <v>39</v>
          </cell>
          <cell r="S51">
            <v>18</v>
          </cell>
          <cell r="T51">
            <v>21</v>
          </cell>
        </row>
        <row r="51">
          <cell r="AA51">
            <v>541</v>
          </cell>
          <cell r="AB51">
            <v>410</v>
          </cell>
          <cell r="AC51">
            <v>131</v>
          </cell>
          <cell r="AD51">
            <v>422</v>
          </cell>
          <cell r="AE51">
            <v>273</v>
          </cell>
          <cell r="AF51">
            <v>149</v>
          </cell>
        </row>
        <row r="52">
          <cell r="B52" t="str">
            <v>临湘市</v>
          </cell>
          <cell r="C52" t="str">
            <v>中部</v>
          </cell>
          <cell r="D52" t="str">
            <v>其他地区</v>
          </cell>
          <cell r="E52" t="str">
            <v>四档</v>
          </cell>
          <cell r="F52">
            <v>0.5</v>
          </cell>
          <cell r="G52">
            <v>0.25</v>
          </cell>
          <cell r="H52">
            <v>0.25</v>
          </cell>
          <cell r="I52">
            <v>60</v>
          </cell>
          <cell r="J52">
            <v>-41</v>
          </cell>
          <cell r="K52">
            <v>101</v>
          </cell>
          <cell r="L52">
            <v>2550</v>
          </cell>
          <cell r="M52">
            <v>2440</v>
          </cell>
          <cell r="N52">
            <v>2020</v>
          </cell>
          <cell r="O52">
            <v>420</v>
          </cell>
          <cell r="P52">
            <v>0.005</v>
          </cell>
          <cell r="Q52">
            <v>12</v>
          </cell>
          <cell r="R52">
            <v>12</v>
          </cell>
          <cell r="S52">
            <v>4</v>
          </cell>
          <cell r="T52">
            <v>6</v>
          </cell>
        </row>
        <row r="52">
          <cell r="AA52">
            <v>72</v>
          </cell>
          <cell r="AB52">
            <v>-29</v>
          </cell>
          <cell r="AC52">
            <v>101</v>
          </cell>
          <cell r="AD52">
            <v>341</v>
          </cell>
          <cell r="AE52">
            <v>227</v>
          </cell>
          <cell r="AF52">
            <v>114</v>
          </cell>
        </row>
        <row r="53">
          <cell r="B53" t="str">
            <v>常德市小计</v>
          </cell>
        </row>
        <row r="53">
          <cell r="I53">
            <v>1347</v>
          </cell>
          <cell r="J53">
            <v>1064</v>
          </cell>
          <cell r="K53">
            <v>283</v>
          </cell>
          <cell r="L53">
            <v>35537.5</v>
          </cell>
          <cell r="M53">
            <v>34235.7</v>
          </cell>
          <cell r="N53">
            <v>26717</v>
          </cell>
          <cell r="O53">
            <v>7518.7</v>
          </cell>
        </row>
        <row r="53">
          <cell r="Q53">
            <v>269</v>
          </cell>
          <cell r="R53">
            <v>269</v>
          </cell>
          <cell r="S53">
            <v>57</v>
          </cell>
          <cell r="T53">
            <v>62</v>
          </cell>
          <cell r="U53">
            <v>54</v>
          </cell>
          <cell r="V53">
            <v>0</v>
          </cell>
          <cell r="W53">
            <v>54</v>
          </cell>
          <cell r="X53">
            <v>0</v>
          </cell>
          <cell r="Y53">
            <v>0</v>
          </cell>
          <cell r="Z53">
            <v>0</v>
          </cell>
          <cell r="AA53">
            <v>1670</v>
          </cell>
          <cell r="AB53">
            <v>1333</v>
          </cell>
          <cell r="AC53">
            <v>337</v>
          </cell>
          <cell r="AD53">
            <v>2471</v>
          </cell>
          <cell r="AE53">
            <v>1655</v>
          </cell>
          <cell r="AF53">
            <v>816</v>
          </cell>
        </row>
        <row r="54">
          <cell r="B54" t="str">
            <v>常德市本级及所辖区</v>
          </cell>
          <cell r="C54" t="str">
            <v>中部</v>
          </cell>
          <cell r="D54" t="str">
            <v>其他地区</v>
          </cell>
          <cell r="E54" t="str">
            <v>四档</v>
          </cell>
          <cell r="F54">
            <v>0.5</v>
          </cell>
          <cell r="G54">
            <v>0.25</v>
          </cell>
          <cell r="H54">
            <v>0.25</v>
          </cell>
          <cell r="I54">
            <v>640</v>
          </cell>
          <cell r="J54">
            <v>517</v>
          </cell>
          <cell r="K54">
            <v>123</v>
          </cell>
          <cell r="L54">
            <v>13054.7</v>
          </cell>
          <cell r="M54">
            <v>8380.9</v>
          </cell>
          <cell r="N54">
            <v>5297</v>
          </cell>
          <cell r="O54">
            <v>3083.9</v>
          </cell>
          <cell r="P54">
            <v>0.005</v>
          </cell>
          <cell r="Q54">
            <v>42</v>
          </cell>
          <cell r="R54">
            <v>42</v>
          </cell>
          <cell r="S54">
            <v>12</v>
          </cell>
          <cell r="T54">
            <v>15</v>
          </cell>
        </row>
        <row r="54">
          <cell r="AA54">
            <v>682</v>
          </cell>
          <cell r="AB54">
            <v>559</v>
          </cell>
          <cell r="AC54">
            <v>123</v>
          </cell>
          <cell r="AD54">
            <v>601</v>
          </cell>
          <cell r="AE54">
            <v>398</v>
          </cell>
          <cell r="AF54">
            <v>203</v>
          </cell>
        </row>
        <row r="55">
          <cell r="B55" t="str">
            <v>汉寿县</v>
          </cell>
          <cell r="C55" t="str">
            <v>中部</v>
          </cell>
          <cell r="D55" t="str">
            <v>其他地区</v>
          </cell>
          <cell r="E55" t="str">
            <v>四档</v>
          </cell>
          <cell r="F55">
            <v>0.5</v>
          </cell>
          <cell r="G55">
            <v>0.25</v>
          </cell>
          <cell r="H55">
            <v>0.25</v>
          </cell>
          <cell r="I55">
            <v>114</v>
          </cell>
          <cell r="J55">
            <v>76</v>
          </cell>
          <cell r="K55">
            <v>38</v>
          </cell>
          <cell r="L55">
            <v>4325</v>
          </cell>
          <cell r="M55">
            <v>4275</v>
          </cell>
          <cell r="N55">
            <v>3855</v>
          </cell>
          <cell r="O55">
            <v>420</v>
          </cell>
          <cell r="P55">
            <v>0.005</v>
          </cell>
          <cell r="Q55">
            <v>21</v>
          </cell>
          <cell r="R55">
            <v>21</v>
          </cell>
          <cell r="S55">
            <v>9</v>
          </cell>
          <cell r="T55">
            <v>11</v>
          </cell>
        </row>
        <row r="55">
          <cell r="AA55">
            <v>135</v>
          </cell>
          <cell r="AB55">
            <v>97</v>
          </cell>
          <cell r="AC55">
            <v>38</v>
          </cell>
          <cell r="AD55">
            <v>187</v>
          </cell>
          <cell r="AE55">
            <v>120</v>
          </cell>
          <cell r="AF55">
            <v>67</v>
          </cell>
        </row>
        <row r="56">
          <cell r="B56" t="str">
            <v>桃源县</v>
          </cell>
          <cell r="C56" t="str">
            <v>中部</v>
          </cell>
          <cell r="D56" t="str">
            <v>其他地区</v>
          </cell>
          <cell r="E56" t="str">
            <v>四档</v>
          </cell>
          <cell r="F56">
            <v>0.5</v>
          </cell>
          <cell r="G56">
            <v>0.25</v>
          </cell>
          <cell r="H56">
            <v>0.25</v>
          </cell>
          <cell r="I56">
            <v>208</v>
          </cell>
          <cell r="J56">
            <v>137</v>
          </cell>
          <cell r="K56">
            <v>71</v>
          </cell>
          <cell r="L56">
            <v>3375</v>
          </cell>
          <cell r="M56">
            <v>3787</v>
          </cell>
          <cell r="N56">
            <v>3637</v>
          </cell>
          <cell r="O56">
            <v>150</v>
          </cell>
          <cell r="P56">
            <v>0.01</v>
          </cell>
          <cell r="Q56">
            <v>38</v>
          </cell>
          <cell r="R56">
            <v>38</v>
          </cell>
          <cell r="S56">
            <v>8</v>
          </cell>
          <cell r="T56">
            <v>10</v>
          </cell>
        </row>
        <row r="56">
          <cell r="AA56">
            <v>246</v>
          </cell>
          <cell r="AB56">
            <v>175</v>
          </cell>
          <cell r="AC56">
            <v>71</v>
          </cell>
          <cell r="AD56">
            <v>261</v>
          </cell>
          <cell r="AE56">
            <v>171</v>
          </cell>
          <cell r="AF56">
            <v>90</v>
          </cell>
        </row>
        <row r="57">
          <cell r="B57" t="str">
            <v>临澧县</v>
          </cell>
          <cell r="C57" t="str">
            <v>中部</v>
          </cell>
          <cell r="D57" t="str">
            <v>其他地区</v>
          </cell>
          <cell r="E57" t="str">
            <v>四档</v>
          </cell>
          <cell r="F57">
            <v>0.5</v>
          </cell>
          <cell r="G57">
            <v>0.25</v>
          </cell>
          <cell r="H57">
            <v>0.25</v>
          </cell>
          <cell r="I57">
            <v>118</v>
          </cell>
          <cell r="J57">
            <v>93</v>
          </cell>
          <cell r="K57">
            <v>25</v>
          </cell>
          <cell r="L57">
            <v>2980</v>
          </cell>
          <cell r="M57">
            <v>3280</v>
          </cell>
          <cell r="N57">
            <v>2300</v>
          </cell>
          <cell r="O57">
            <v>980</v>
          </cell>
          <cell r="P57">
            <v>0.01</v>
          </cell>
          <cell r="Q57">
            <v>33</v>
          </cell>
          <cell r="R57">
            <v>33</v>
          </cell>
          <cell r="S57">
            <v>5</v>
          </cell>
          <cell r="T57">
            <v>6</v>
          </cell>
        </row>
        <row r="57">
          <cell r="AA57">
            <v>151</v>
          </cell>
          <cell r="AB57">
            <v>126</v>
          </cell>
          <cell r="AC57">
            <v>25</v>
          </cell>
          <cell r="AD57">
            <v>250</v>
          </cell>
          <cell r="AE57">
            <v>168</v>
          </cell>
          <cell r="AF57">
            <v>82</v>
          </cell>
        </row>
        <row r="58">
          <cell r="B58" t="str">
            <v>石门县</v>
          </cell>
          <cell r="C58" t="str">
            <v>中部</v>
          </cell>
          <cell r="D58" t="str">
            <v>原贫困县</v>
          </cell>
          <cell r="E58" t="str">
            <v>二档</v>
          </cell>
          <cell r="F58">
            <v>0.5</v>
          </cell>
          <cell r="G58">
            <v>0.45</v>
          </cell>
          <cell r="H58">
            <v>0.05</v>
          </cell>
          <cell r="I58">
            <v>74</v>
          </cell>
          <cell r="J58">
            <v>70</v>
          </cell>
          <cell r="K58">
            <v>4</v>
          </cell>
          <cell r="L58">
            <v>2775</v>
          </cell>
          <cell r="M58">
            <v>3246</v>
          </cell>
          <cell r="N58">
            <v>2251</v>
          </cell>
          <cell r="O58">
            <v>995</v>
          </cell>
          <cell r="P58">
            <v>0.01</v>
          </cell>
          <cell r="Q58">
            <v>32</v>
          </cell>
          <cell r="R58">
            <v>32</v>
          </cell>
          <cell r="S58">
            <v>9</v>
          </cell>
          <cell r="T58">
            <v>3</v>
          </cell>
        </row>
        <row r="58">
          <cell r="AA58">
            <v>106</v>
          </cell>
          <cell r="AB58">
            <v>102</v>
          </cell>
          <cell r="AC58">
            <v>4</v>
          </cell>
          <cell r="AD58">
            <v>245</v>
          </cell>
          <cell r="AE58">
            <v>126</v>
          </cell>
          <cell r="AF58">
            <v>119</v>
          </cell>
        </row>
        <row r="59">
          <cell r="B59" t="str">
            <v>澧县</v>
          </cell>
          <cell r="C59" t="str">
            <v>比西</v>
          </cell>
          <cell r="D59" t="str">
            <v>其他地区</v>
          </cell>
          <cell r="E59" t="str">
            <v>三档</v>
          </cell>
          <cell r="F59">
            <v>0.7</v>
          </cell>
          <cell r="G59">
            <v>0.15</v>
          </cell>
          <cell r="H59">
            <v>0.15</v>
          </cell>
          <cell r="I59">
            <v>143</v>
          </cell>
          <cell r="J59">
            <v>142</v>
          </cell>
          <cell r="K59">
            <v>1</v>
          </cell>
          <cell r="L59">
            <v>3998</v>
          </cell>
          <cell r="M59">
            <v>5497</v>
          </cell>
          <cell r="N59">
            <v>5417</v>
          </cell>
          <cell r="O59">
            <v>80</v>
          </cell>
          <cell r="P59">
            <v>0.01</v>
          </cell>
          <cell r="Q59">
            <v>55</v>
          </cell>
          <cell r="R59">
            <v>55</v>
          </cell>
          <cell r="S59">
            <v>7</v>
          </cell>
          <cell r="T59">
            <v>9</v>
          </cell>
        </row>
        <row r="59">
          <cell r="AA59">
            <v>198</v>
          </cell>
          <cell r="AB59">
            <v>197</v>
          </cell>
          <cell r="AC59">
            <v>1</v>
          </cell>
          <cell r="AD59">
            <v>383</v>
          </cell>
          <cell r="AE59">
            <v>299</v>
          </cell>
          <cell r="AF59">
            <v>84</v>
          </cell>
        </row>
        <row r="60">
          <cell r="B60" t="str">
            <v>津市市</v>
          </cell>
          <cell r="C60" t="str">
            <v>比西</v>
          </cell>
          <cell r="D60" t="str">
            <v>其他地区</v>
          </cell>
          <cell r="E60" t="str">
            <v>三档</v>
          </cell>
          <cell r="F60">
            <v>0.7</v>
          </cell>
          <cell r="G60">
            <v>0.15</v>
          </cell>
          <cell r="H60">
            <v>0.15</v>
          </cell>
          <cell r="I60">
            <v>3</v>
          </cell>
          <cell r="J60">
            <v>9</v>
          </cell>
          <cell r="K60">
            <v>-6</v>
          </cell>
          <cell r="L60">
            <v>3059</v>
          </cell>
          <cell r="M60">
            <v>3935</v>
          </cell>
          <cell r="N60">
            <v>2690</v>
          </cell>
          <cell r="O60">
            <v>1245</v>
          </cell>
          <cell r="P60">
            <v>0.01</v>
          </cell>
          <cell r="Q60">
            <v>39</v>
          </cell>
          <cell r="R60">
            <v>39</v>
          </cell>
          <cell r="S60">
            <v>4</v>
          </cell>
          <cell r="T60">
            <v>4</v>
          </cell>
        </row>
        <row r="60">
          <cell r="AA60">
            <v>42</v>
          </cell>
          <cell r="AB60">
            <v>48</v>
          </cell>
          <cell r="AC60">
            <v>-6</v>
          </cell>
          <cell r="AD60">
            <v>325</v>
          </cell>
          <cell r="AE60">
            <v>239</v>
          </cell>
          <cell r="AF60">
            <v>86</v>
          </cell>
        </row>
        <row r="61">
          <cell r="B61" t="str">
            <v>安乡县</v>
          </cell>
          <cell r="C61" t="str">
            <v>中部</v>
          </cell>
          <cell r="D61" t="str">
            <v>其他地区</v>
          </cell>
          <cell r="E61" t="str">
            <v>四档</v>
          </cell>
          <cell r="F61">
            <v>0.5</v>
          </cell>
          <cell r="G61">
            <v>0.25</v>
          </cell>
          <cell r="H61">
            <v>0.25</v>
          </cell>
          <cell r="I61">
            <v>47</v>
          </cell>
          <cell r="J61">
            <v>20</v>
          </cell>
          <cell r="K61">
            <v>27</v>
          </cell>
          <cell r="L61">
            <v>1970.8</v>
          </cell>
          <cell r="M61">
            <v>1834.8</v>
          </cell>
          <cell r="N61">
            <v>1270</v>
          </cell>
          <cell r="O61">
            <v>564.8</v>
          </cell>
          <cell r="P61">
            <v>0.005</v>
          </cell>
          <cell r="Q61">
            <v>9</v>
          </cell>
          <cell r="R61">
            <v>9</v>
          </cell>
          <cell r="S61">
            <v>3</v>
          </cell>
          <cell r="T61">
            <v>4</v>
          </cell>
          <cell r="U61">
            <v>54</v>
          </cell>
        </row>
        <row r="61">
          <cell r="W61">
            <v>54</v>
          </cell>
        </row>
        <row r="61">
          <cell r="AA61">
            <v>110</v>
          </cell>
          <cell r="AB61">
            <v>29</v>
          </cell>
          <cell r="AC61">
            <v>81</v>
          </cell>
          <cell r="AD61">
            <v>219</v>
          </cell>
          <cell r="AE61">
            <v>134</v>
          </cell>
          <cell r="AF61">
            <v>85</v>
          </cell>
        </row>
        <row r="62">
          <cell r="B62" t="str">
            <v>张家界市小计</v>
          </cell>
        </row>
        <row r="62">
          <cell r="I62">
            <v>1281</v>
          </cell>
          <cell r="J62">
            <v>723</v>
          </cell>
          <cell r="K62">
            <v>558</v>
          </cell>
          <cell r="L62">
            <v>10798</v>
          </cell>
          <cell r="M62">
            <v>11562.6</v>
          </cell>
          <cell r="N62">
            <v>8437.6</v>
          </cell>
          <cell r="O62">
            <v>3125</v>
          </cell>
        </row>
        <row r="62">
          <cell r="Q62">
            <v>92</v>
          </cell>
          <cell r="R62">
            <v>92</v>
          </cell>
          <cell r="S62">
            <v>25</v>
          </cell>
          <cell r="T62">
            <v>8</v>
          </cell>
          <cell r="U62">
            <v>186</v>
          </cell>
          <cell r="V62">
            <v>0</v>
          </cell>
          <cell r="W62">
            <v>186</v>
          </cell>
          <cell r="X62">
            <v>0</v>
          </cell>
          <cell r="Y62">
            <v>0</v>
          </cell>
          <cell r="Z62">
            <v>0</v>
          </cell>
          <cell r="AA62">
            <v>1559</v>
          </cell>
          <cell r="AB62">
            <v>815</v>
          </cell>
          <cell r="AC62">
            <v>744</v>
          </cell>
          <cell r="AD62">
            <v>1792</v>
          </cell>
          <cell r="AE62">
            <v>1101</v>
          </cell>
          <cell r="AF62">
            <v>691</v>
          </cell>
        </row>
        <row r="63">
          <cell r="B63" t="str">
            <v>张家界市本级及所辖区</v>
          </cell>
          <cell r="C63" t="str">
            <v>中部</v>
          </cell>
          <cell r="D63" t="str">
            <v>原贫困县</v>
          </cell>
          <cell r="E63" t="str">
            <v>二档</v>
          </cell>
          <cell r="F63">
            <v>0.5</v>
          </cell>
          <cell r="G63">
            <v>0.45</v>
          </cell>
          <cell r="H63">
            <v>0.05</v>
          </cell>
          <cell r="I63">
            <v>375</v>
          </cell>
          <cell r="J63">
            <v>208</v>
          </cell>
          <cell r="K63">
            <v>167</v>
          </cell>
          <cell r="L63">
            <v>4408</v>
          </cell>
          <cell r="M63">
            <v>5040</v>
          </cell>
          <cell r="N63">
            <v>3840</v>
          </cell>
          <cell r="O63">
            <v>1200</v>
          </cell>
          <cell r="P63">
            <v>0.01</v>
          </cell>
          <cell r="Q63">
            <v>50</v>
          </cell>
          <cell r="R63">
            <v>50</v>
          </cell>
          <cell r="S63">
            <v>15</v>
          </cell>
          <cell r="T63">
            <v>4</v>
          </cell>
        </row>
        <row r="63">
          <cell r="AA63">
            <v>425</v>
          </cell>
          <cell r="AB63">
            <v>258</v>
          </cell>
          <cell r="AC63">
            <v>167</v>
          </cell>
          <cell r="AD63">
            <v>615</v>
          </cell>
          <cell r="AE63">
            <v>322</v>
          </cell>
          <cell r="AF63">
            <v>293</v>
          </cell>
        </row>
        <row r="64">
          <cell r="B64" t="str">
            <v>慈利县</v>
          </cell>
          <cell r="C64" t="str">
            <v>比西</v>
          </cell>
          <cell r="D64" t="str">
            <v>原贫困县</v>
          </cell>
          <cell r="E64" t="str">
            <v>一档</v>
          </cell>
          <cell r="F64">
            <v>0.7</v>
          </cell>
          <cell r="G64">
            <v>0.27</v>
          </cell>
          <cell r="H64">
            <v>0.03</v>
          </cell>
          <cell r="I64">
            <v>427</v>
          </cell>
          <cell r="J64">
            <v>262</v>
          </cell>
          <cell r="K64">
            <v>165</v>
          </cell>
          <cell r="L64">
            <v>3505</v>
          </cell>
          <cell r="M64">
            <v>3395</v>
          </cell>
          <cell r="N64">
            <v>2690</v>
          </cell>
          <cell r="O64">
            <v>705</v>
          </cell>
          <cell r="P64">
            <v>0.005</v>
          </cell>
          <cell r="Q64">
            <v>17</v>
          </cell>
          <cell r="R64">
            <v>17</v>
          </cell>
          <cell r="S64">
            <v>6</v>
          </cell>
          <cell r="T64">
            <v>2</v>
          </cell>
        </row>
        <row r="64">
          <cell r="AA64">
            <v>444</v>
          </cell>
          <cell r="AB64">
            <v>279</v>
          </cell>
          <cell r="AC64">
            <v>165</v>
          </cell>
          <cell r="AD64">
            <v>583</v>
          </cell>
          <cell r="AE64">
            <v>429</v>
          </cell>
          <cell r="AF64">
            <v>154</v>
          </cell>
        </row>
        <row r="65">
          <cell r="B65" t="str">
            <v>桑植县</v>
          </cell>
          <cell r="C65" t="str">
            <v>比西</v>
          </cell>
          <cell r="D65" t="str">
            <v>原贫困县</v>
          </cell>
          <cell r="E65" t="str">
            <v>一档</v>
          </cell>
          <cell r="F65">
            <v>0.7</v>
          </cell>
          <cell r="G65">
            <v>0.27</v>
          </cell>
          <cell r="H65">
            <v>0.03</v>
          </cell>
          <cell r="I65">
            <v>479</v>
          </cell>
          <cell r="J65">
            <v>253</v>
          </cell>
          <cell r="K65">
            <v>226</v>
          </cell>
          <cell r="L65">
            <v>2885</v>
          </cell>
          <cell r="M65">
            <v>3127.6</v>
          </cell>
          <cell r="N65">
            <v>1907.6</v>
          </cell>
          <cell r="O65">
            <v>1220</v>
          </cell>
          <cell r="P65">
            <v>0.008</v>
          </cell>
          <cell r="Q65">
            <v>25</v>
          </cell>
          <cell r="R65">
            <v>25</v>
          </cell>
          <cell r="S65">
            <v>4</v>
          </cell>
          <cell r="T65">
            <v>2</v>
          </cell>
          <cell r="U65">
            <v>186</v>
          </cell>
        </row>
        <row r="65">
          <cell r="W65">
            <v>186</v>
          </cell>
        </row>
        <row r="65">
          <cell r="AA65">
            <v>690</v>
          </cell>
          <cell r="AB65">
            <v>278</v>
          </cell>
          <cell r="AC65">
            <v>412</v>
          </cell>
          <cell r="AD65">
            <v>594</v>
          </cell>
          <cell r="AE65">
            <v>350</v>
          </cell>
          <cell r="AF65">
            <v>244</v>
          </cell>
        </row>
        <row r="66">
          <cell r="B66" t="str">
            <v>益阳市小计</v>
          </cell>
        </row>
        <row r="66">
          <cell r="I66">
            <v>913</v>
          </cell>
          <cell r="J66">
            <v>311</v>
          </cell>
          <cell r="K66">
            <v>602</v>
          </cell>
          <cell r="L66">
            <v>34497.9</v>
          </cell>
          <cell r="M66">
            <v>29531.0687</v>
          </cell>
          <cell r="N66">
            <v>12620.2987</v>
          </cell>
          <cell r="O66">
            <v>16910.77</v>
          </cell>
        </row>
        <row r="66">
          <cell r="Q66">
            <v>147</v>
          </cell>
          <cell r="R66">
            <v>147</v>
          </cell>
          <cell r="S66">
            <v>23</v>
          </cell>
          <cell r="T66">
            <v>28</v>
          </cell>
          <cell r="U66">
            <v>0</v>
          </cell>
          <cell r="V66">
            <v>0</v>
          </cell>
          <cell r="W66">
            <v>0</v>
          </cell>
          <cell r="X66">
            <v>3000</v>
          </cell>
          <cell r="Y66">
            <v>2000</v>
          </cell>
          <cell r="Z66">
            <v>1000</v>
          </cell>
          <cell r="AA66">
            <v>4060</v>
          </cell>
          <cell r="AB66">
            <v>2458</v>
          </cell>
          <cell r="AC66">
            <v>1602</v>
          </cell>
          <cell r="AD66">
            <v>5018</v>
          </cell>
          <cell r="AE66">
            <v>2897</v>
          </cell>
          <cell r="AF66">
            <v>2121</v>
          </cell>
        </row>
        <row r="67">
          <cell r="B67" t="str">
            <v>益阳市本级及所辖区</v>
          </cell>
          <cell r="C67" t="str">
            <v>中部</v>
          </cell>
          <cell r="D67" t="str">
            <v>其他地区</v>
          </cell>
          <cell r="E67" t="str">
            <v>四档</v>
          </cell>
          <cell r="F67">
            <v>0.5</v>
          </cell>
          <cell r="G67">
            <v>0.25</v>
          </cell>
          <cell r="H67">
            <v>0.25</v>
          </cell>
          <cell r="I67">
            <v>209</v>
          </cell>
          <cell r="J67">
            <v>97</v>
          </cell>
          <cell r="K67">
            <v>112</v>
          </cell>
          <cell r="L67">
            <v>8658</v>
          </cell>
          <cell r="M67">
            <v>7252.8987</v>
          </cell>
          <cell r="N67">
            <v>3138.2987</v>
          </cell>
          <cell r="O67">
            <v>4114.6</v>
          </cell>
          <cell r="P67">
            <v>0.005</v>
          </cell>
          <cell r="Q67">
            <v>36</v>
          </cell>
          <cell r="R67">
            <v>36</v>
          </cell>
          <cell r="S67">
            <v>7</v>
          </cell>
          <cell r="T67">
            <v>8</v>
          </cell>
        </row>
        <row r="67">
          <cell r="X67">
            <v>3000</v>
          </cell>
          <cell r="Y67">
            <v>2000</v>
          </cell>
          <cell r="Z67">
            <v>1000</v>
          </cell>
          <cell r="AA67">
            <v>3245</v>
          </cell>
          <cell r="AB67">
            <v>2133</v>
          </cell>
          <cell r="AC67">
            <v>1112</v>
          </cell>
          <cell r="AD67">
            <v>1730</v>
          </cell>
          <cell r="AE67">
            <v>488</v>
          </cell>
          <cell r="AF67">
            <v>1242</v>
          </cell>
        </row>
        <row r="68">
          <cell r="B68" t="str">
            <v>南县</v>
          </cell>
          <cell r="C68" t="str">
            <v>比西</v>
          </cell>
          <cell r="D68" t="str">
            <v>其他地区</v>
          </cell>
          <cell r="E68" t="str">
            <v>三档</v>
          </cell>
          <cell r="F68">
            <v>0.7</v>
          </cell>
          <cell r="G68">
            <v>0.15</v>
          </cell>
          <cell r="H68">
            <v>0.15</v>
          </cell>
          <cell r="I68">
            <v>177</v>
          </cell>
          <cell r="J68">
            <v>132</v>
          </cell>
          <cell r="K68">
            <v>45</v>
          </cell>
          <cell r="L68">
            <v>7960</v>
          </cell>
          <cell r="M68">
            <v>4990</v>
          </cell>
          <cell r="N68">
            <v>4080</v>
          </cell>
          <cell r="O68">
            <v>910</v>
          </cell>
          <cell r="P68">
            <v>0.005</v>
          </cell>
          <cell r="Q68">
            <v>25</v>
          </cell>
          <cell r="R68">
            <v>25</v>
          </cell>
          <cell r="S68">
            <v>5</v>
          </cell>
          <cell r="T68">
            <v>7</v>
          </cell>
        </row>
        <row r="68">
          <cell r="AA68">
            <v>202</v>
          </cell>
          <cell r="AB68">
            <v>157</v>
          </cell>
          <cell r="AC68">
            <v>45</v>
          </cell>
          <cell r="AD68">
            <v>595</v>
          </cell>
          <cell r="AE68">
            <v>442</v>
          </cell>
          <cell r="AF68">
            <v>153</v>
          </cell>
        </row>
        <row r="69">
          <cell r="B69" t="str">
            <v>沅江市</v>
          </cell>
          <cell r="C69" t="str">
            <v>比西</v>
          </cell>
          <cell r="D69" t="str">
            <v>其他地区</v>
          </cell>
          <cell r="E69" t="str">
            <v>三档</v>
          </cell>
          <cell r="F69">
            <v>0.7</v>
          </cell>
          <cell r="G69">
            <v>0.15</v>
          </cell>
          <cell r="H69">
            <v>0.15</v>
          </cell>
          <cell r="I69">
            <v>46</v>
          </cell>
          <cell r="J69">
            <v>-34</v>
          </cell>
          <cell r="K69">
            <v>80</v>
          </cell>
          <cell r="L69">
            <v>3865</v>
          </cell>
          <cell r="M69">
            <v>3822</v>
          </cell>
          <cell r="N69">
            <v>1487</v>
          </cell>
          <cell r="O69">
            <v>2335</v>
          </cell>
          <cell r="P69">
            <v>0.005</v>
          </cell>
          <cell r="Q69">
            <v>19</v>
          </cell>
          <cell r="R69">
            <v>19</v>
          </cell>
          <cell r="S69">
            <v>2</v>
          </cell>
          <cell r="T69">
            <v>3</v>
          </cell>
        </row>
        <row r="69">
          <cell r="AA69">
            <v>65</v>
          </cell>
          <cell r="AB69">
            <v>-15</v>
          </cell>
          <cell r="AC69">
            <v>80</v>
          </cell>
          <cell r="AD69">
            <v>643</v>
          </cell>
          <cell r="AE69">
            <v>477</v>
          </cell>
          <cell r="AF69">
            <v>166</v>
          </cell>
        </row>
        <row r="70">
          <cell r="B70" t="str">
            <v>桃江县</v>
          </cell>
          <cell r="C70" t="str">
            <v>中部</v>
          </cell>
          <cell r="D70" t="str">
            <v>其他地区</v>
          </cell>
          <cell r="E70" t="str">
            <v>四档</v>
          </cell>
          <cell r="F70">
            <v>0.5</v>
          </cell>
          <cell r="G70">
            <v>0.25</v>
          </cell>
          <cell r="H70">
            <v>0.25</v>
          </cell>
          <cell r="I70">
            <v>283</v>
          </cell>
          <cell r="J70">
            <v>240</v>
          </cell>
          <cell r="K70">
            <v>43</v>
          </cell>
          <cell r="L70">
            <v>8471.9</v>
          </cell>
          <cell r="M70">
            <v>8260.17</v>
          </cell>
          <cell r="N70">
            <v>3795</v>
          </cell>
          <cell r="O70">
            <v>4465.17</v>
          </cell>
          <cell r="P70">
            <v>0.005</v>
          </cell>
          <cell r="Q70">
            <v>41</v>
          </cell>
          <cell r="R70">
            <v>41</v>
          </cell>
          <cell r="S70">
            <v>9</v>
          </cell>
          <cell r="T70">
            <v>10</v>
          </cell>
        </row>
        <row r="70">
          <cell r="AA70">
            <v>324</v>
          </cell>
          <cell r="AB70">
            <v>281</v>
          </cell>
          <cell r="AC70">
            <v>43</v>
          </cell>
          <cell r="AD70">
            <v>446</v>
          </cell>
          <cell r="AE70">
            <v>296</v>
          </cell>
          <cell r="AF70">
            <v>150</v>
          </cell>
        </row>
        <row r="71">
          <cell r="B71" t="str">
            <v>安化县</v>
          </cell>
          <cell r="C71" t="str">
            <v>比西</v>
          </cell>
          <cell r="D71" t="str">
            <v>原贫困县</v>
          </cell>
          <cell r="E71" t="str">
            <v>一档</v>
          </cell>
          <cell r="F71">
            <v>0.7</v>
          </cell>
          <cell r="G71">
            <v>0.27</v>
          </cell>
          <cell r="H71">
            <v>0.03</v>
          </cell>
          <cell r="I71">
            <v>198</v>
          </cell>
          <cell r="J71">
            <v>-124</v>
          </cell>
          <cell r="K71">
            <v>322</v>
          </cell>
          <cell r="L71">
            <v>5543</v>
          </cell>
          <cell r="M71">
            <v>5206</v>
          </cell>
          <cell r="N71">
            <v>120</v>
          </cell>
          <cell r="O71">
            <v>5086</v>
          </cell>
          <cell r="P71">
            <v>0.005</v>
          </cell>
          <cell r="Q71">
            <v>26</v>
          </cell>
          <cell r="R71">
            <v>26</v>
          </cell>
          <cell r="S71">
            <v>0</v>
          </cell>
          <cell r="T71">
            <v>0</v>
          </cell>
        </row>
        <row r="71">
          <cell r="AA71">
            <v>224</v>
          </cell>
          <cell r="AB71">
            <v>-98</v>
          </cell>
          <cell r="AC71">
            <v>322</v>
          </cell>
          <cell r="AD71">
            <v>1604</v>
          </cell>
          <cell r="AE71">
            <v>1194</v>
          </cell>
          <cell r="AF71">
            <v>410</v>
          </cell>
        </row>
        <row r="72">
          <cell r="B72" t="str">
            <v>郴州市小计</v>
          </cell>
        </row>
        <row r="72">
          <cell r="I72">
            <v>3842</v>
          </cell>
          <cell r="J72">
            <v>2436</v>
          </cell>
          <cell r="K72">
            <v>1406</v>
          </cell>
          <cell r="L72">
            <v>43995</v>
          </cell>
          <cell r="M72">
            <v>48525</v>
          </cell>
          <cell r="N72">
            <v>35143</v>
          </cell>
          <cell r="O72">
            <v>13382</v>
          </cell>
        </row>
        <row r="72">
          <cell r="Q72">
            <v>426</v>
          </cell>
          <cell r="R72">
            <v>426</v>
          </cell>
          <cell r="S72">
            <v>80</v>
          </cell>
          <cell r="T72">
            <v>75</v>
          </cell>
          <cell r="U72">
            <v>71</v>
          </cell>
          <cell r="V72">
            <v>0</v>
          </cell>
          <cell r="W72">
            <v>71</v>
          </cell>
          <cell r="X72">
            <v>5000</v>
          </cell>
          <cell r="Y72">
            <v>3500</v>
          </cell>
          <cell r="Z72">
            <v>1500</v>
          </cell>
          <cell r="AA72">
            <v>9339</v>
          </cell>
          <cell r="AB72">
            <v>6362</v>
          </cell>
          <cell r="AC72">
            <v>2977</v>
          </cell>
          <cell r="AD72">
            <v>7190</v>
          </cell>
          <cell r="AE72">
            <v>3813</v>
          </cell>
          <cell r="AF72">
            <v>3377</v>
          </cell>
        </row>
        <row r="73">
          <cell r="B73" t="str">
            <v>郴州市本级及所辖区</v>
          </cell>
          <cell r="C73" t="str">
            <v>中部</v>
          </cell>
          <cell r="D73" t="str">
            <v>其他地区</v>
          </cell>
          <cell r="E73" t="str">
            <v>四档</v>
          </cell>
          <cell r="F73">
            <v>0.5</v>
          </cell>
          <cell r="G73">
            <v>0.25</v>
          </cell>
          <cell r="H73">
            <v>0.25</v>
          </cell>
          <cell r="I73">
            <v>1468</v>
          </cell>
          <cell r="J73">
            <v>1017</v>
          </cell>
          <cell r="K73">
            <v>451</v>
          </cell>
          <cell r="L73">
            <v>12092.7</v>
          </cell>
          <cell r="M73">
            <v>17420.2</v>
          </cell>
          <cell r="N73">
            <v>12502.2</v>
          </cell>
          <cell r="O73">
            <v>4918</v>
          </cell>
          <cell r="P73">
            <v>0.01</v>
          </cell>
          <cell r="Q73">
            <v>174</v>
          </cell>
          <cell r="R73">
            <v>174</v>
          </cell>
          <cell r="S73">
            <v>25</v>
          </cell>
          <cell r="T73">
            <v>37</v>
          </cell>
        </row>
        <row r="73">
          <cell r="X73">
            <v>5000</v>
          </cell>
          <cell r="Y73">
            <v>3500</v>
          </cell>
          <cell r="Z73">
            <v>1500</v>
          </cell>
          <cell r="AA73">
            <v>6642</v>
          </cell>
          <cell r="AB73">
            <v>4691</v>
          </cell>
          <cell r="AC73">
            <v>1951</v>
          </cell>
          <cell r="AD73">
            <v>3376</v>
          </cell>
          <cell r="AE73">
            <v>1250</v>
          </cell>
          <cell r="AF73">
            <v>2126</v>
          </cell>
        </row>
        <row r="74">
          <cell r="B74" t="str">
            <v>资兴市</v>
          </cell>
          <cell r="C74" t="str">
            <v>中部</v>
          </cell>
          <cell r="D74" t="str">
            <v>其他地区</v>
          </cell>
          <cell r="E74" t="str">
            <v>四档</v>
          </cell>
          <cell r="F74">
            <v>0.5</v>
          </cell>
          <cell r="G74">
            <v>0.25</v>
          </cell>
          <cell r="H74">
            <v>0.25</v>
          </cell>
          <cell r="I74">
            <v>44</v>
          </cell>
          <cell r="J74">
            <v>41</v>
          </cell>
          <cell r="K74">
            <v>3</v>
          </cell>
          <cell r="L74">
            <v>1215</v>
          </cell>
          <cell r="M74">
            <v>2800</v>
          </cell>
          <cell r="N74">
            <v>2785</v>
          </cell>
          <cell r="O74">
            <v>15</v>
          </cell>
          <cell r="P74">
            <v>0.01</v>
          </cell>
          <cell r="Q74">
            <v>28</v>
          </cell>
          <cell r="R74">
            <v>28</v>
          </cell>
          <cell r="S74">
            <v>6</v>
          </cell>
          <cell r="T74">
            <v>8</v>
          </cell>
        </row>
        <row r="74">
          <cell r="AA74">
            <v>72</v>
          </cell>
          <cell r="AB74">
            <v>69</v>
          </cell>
          <cell r="AC74">
            <v>3</v>
          </cell>
          <cell r="AD74">
            <v>141</v>
          </cell>
          <cell r="AE74">
            <v>91</v>
          </cell>
          <cell r="AF74">
            <v>50</v>
          </cell>
        </row>
        <row r="75">
          <cell r="B75" t="str">
            <v>桂阳县</v>
          </cell>
          <cell r="C75" t="str">
            <v>中部</v>
          </cell>
          <cell r="D75" t="str">
            <v>其他地区</v>
          </cell>
          <cell r="E75" t="str">
            <v>四档</v>
          </cell>
          <cell r="F75">
            <v>0.5</v>
          </cell>
          <cell r="G75">
            <v>0.25</v>
          </cell>
          <cell r="H75">
            <v>0.25</v>
          </cell>
          <cell r="I75">
            <v>147</v>
          </cell>
          <cell r="J75">
            <v>38</v>
          </cell>
          <cell r="K75">
            <v>109</v>
          </cell>
          <cell r="L75">
            <v>3743.4</v>
          </cell>
          <cell r="M75">
            <v>3979.8</v>
          </cell>
          <cell r="N75">
            <v>2552.8</v>
          </cell>
          <cell r="O75">
            <v>1427</v>
          </cell>
          <cell r="P75">
            <v>0.008</v>
          </cell>
          <cell r="Q75">
            <v>32</v>
          </cell>
          <cell r="R75">
            <v>32</v>
          </cell>
          <cell r="S75">
            <v>6</v>
          </cell>
          <cell r="T75">
            <v>7</v>
          </cell>
        </row>
        <row r="75">
          <cell r="AA75">
            <v>179</v>
          </cell>
          <cell r="AB75">
            <v>70</v>
          </cell>
          <cell r="AC75">
            <v>109</v>
          </cell>
          <cell r="AD75">
            <v>343</v>
          </cell>
          <cell r="AE75">
            <v>227</v>
          </cell>
          <cell r="AF75">
            <v>116</v>
          </cell>
        </row>
        <row r="76">
          <cell r="B76" t="str">
            <v>永兴县</v>
          </cell>
          <cell r="C76" t="str">
            <v>比西</v>
          </cell>
          <cell r="D76" t="str">
            <v>其他地区</v>
          </cell>
          <cell r="E76" t="str">
            <v>三档</v>
          </cell>
          <cell r="F76">
            <v>0.7</v>
          </cell>
          <cell r="G76">
            <v>0.15</v>
          </cell>
          <cell r="H76">
            <v>0.15</v>
          </cell>
          <cell r="I76">
            <v>98</v>
          </cell>
          <cell r="J76">
            <v>46</v>
          </cell>
          <cell r="K76">
            <v>52</v>
          </cell>
          <cell r="L76">
            <v>3500</v>
          </cell>
          <cell r="M76">
            <v>3642</v>
          </cell>
          <cell r="N76">
            <v>2307</v>
          </cell>
          <cell r="O76">
            <v>1335</v>
          </cell>
          <cell r="P76">
            <v>0.008</v>
          </cell>
          <cell r="Q76">
            <v>29</v>
          </cell>
          <cell r="R76">
            <v>29</v>
          </cell>
          <cell r="S76">
            <v>3</v>
          </cell>
          <cell r="T76">
            <v>4</v>
          </cell>
        </row>
        <row r="76">
          <cell r="AA76">
            <v>127</v>
          </cell>
          <cell r="AB76">
            <v>75</v>
          </cell>
          <cell r="AC76">
            <v>52</v>
          </cell>
          <cell r="AD76">
            <v>375</v>
          </cell>
          <cell r="AE76">
            <v>281</v>
          </cell>
          <cell r="AF76">
            <v>94</v>
          </cell>
        </row>
        <row r="77">
          <cell r="B77" t="str">
            <v>临武县</v>
          </cell>
          <cell r="C77" t="str">
            <v>中部</v>
          </cell>
          <cell r="D77" t="str">
            <v>其他地区</v>
          </cell>
          <cell r="E77" t="str">
            <v>四档</v>
          </cell>
          <cell r="F77">
            <v>0.5</v>
          </cell>
          <cell r="G77">
            <v>0.25</v>
          </cell>
          <cell r="H77">
            <v>0.25</v>
          </cell>
          <cell r="I77">
            <v>554</v>
          </cell>
          <cell r="J77">
            <v>391</v>
          </cell>
          <cell r="K77">
            <v>163</v>
          </cell>
          <cell r="L77">
            <v>5782</v>
          </cell>
          <cell r="M77">
            <v>5795</v>
          </cell>
          <cell r="N77">
            <v>3130</v>
          </cell>
          <cell r="O77">
            <v>2665</v>
          </cell>
          <cell r="P77">
            <v>0.008</v>
          </cell>
          <cell r="Q77">
            <v>46</v>
          </cell>
          <cell r="R77">
            <v>46</v>
          </cell>
          <cell r="S77">
            <v>7</v>
          </cell>
          <cell r="T77">
            <v>8</v>
          </cell>
        </row>
        <row r="77">
          <cell r="AA77">
            <v>600</v>
          </cell>
          <cell r="AB77">
            <v>437</v>
          </cell>
          <cell r="AC77">
            <v>163</v>
          </cell>
          <cell r="AD77">
            <v>563</v>
          </cell>
          <cell r="AE77">
            <v>375</v>
          </cell>
          <cell r="AF77">
            <v>188</v>
          </cell>
        </row>
        <row r="78">
          <cell r="B78" t="str">
            <v>嘉禾县</v>
          </cell>
          <cell r="C78" t="str">
            <v>中部</v>
          </cell>
          <cell r="D78" t="str">
            <v>其他地区</v>
          </cell>
          <cell r="E78" t="str">
            <v>四档</v>
          </cell>
          <cell r="F78">
            <v>0.5</v>
          </cell>
          <cell r="G78">
            <v>0.25</v>
          </cell>
          <cell r="H78">
            <v>0.25</v>
          </cell>
          <cell r="I78">
            <v>171</v>
          </cell>
          <cell r="J78">
            <v>109</v>
          </cell>
          <cell r="K78">
            <v>62</v>
          </cell>
          <cell r="L78">
            <v>3805</v>
          </cell>
          <cell r="M78">
            <v>2415</v>
          </cell>
          <cell r="N78">
            <v>1280</v>
          </cell>
          <cell r="O78">
            <v>1135</v>
          </cell>
          <cell r="P78">
            <v>0.005</v>
          </cell>
          <cell r="Q78">
            <v>12</v>
          </cell>
          <cell r="R78">
            <v>12</v>
          </cell>
          <cell r="S78">
            <v>3</v>
          </cell>
          <cell r="T78">
            <v>4</v>
          </cell>
        </row>
        <row r="78">
          <cell r="AA78">
            <v>183</v>
          </cell>
          <cell r="AB78">
            <v>121</v>
          </cell>
          <cell r="AC78">
            <v>62</v>
          </cell>
          <cell r="AD78">
            <v>285</v>
          </cell>
          <cell r="AE78">
            <v>190</v>
          </cell>
          <cell r="AF78">
            <v>95</v>
          </cell>
        </row>
        <row r="79">
          <cell r="B79" t="str">
            <v>宜章县</v>
          </cell>
          <cell r="C79" t="str">
            <v>中部</v>
          </cell>
          <cell r="D79" t="str">
            <v>原贫困县</v>
          </cell>
          <cell r="E79" t="str">
            <v>二档</v>
          </cell>
          <cell r="F79">
            <v>0.5</v>
          </cell>
          <cell r="G79">
            <v>0.45</v>
          </cell>
          <cell r="H79">
            <v>0.05</v>
          </cell>
          <cell r="I79">
            <v>158</v>
          </cell>
          <cell r="J79">
            <v>44</v>
          </cell>
          <cell r="K79">
            <v>114</v>
          </cell>
          <cell r="L79">
            <v>2473</v>
          </cell>
          <cell r="M79">
            <v>3081</v>
          </cell>
          <cell r="N79">
            <v>2746</v>
          </cell>
          <cell r="O79">
            <v>335</v>
          </cell>
          <cell r="P79">
            <v>0.01</v>
          </cell>
          <cell r="Q79">
            <v>31</v>
          </cell>
          <cell r="R79">
            <v>31</v>
          </cell>
          <cell r="S79">
            <v>11</v>
          </cell>
          <cell r="T79">
            <v>2</v>
          </cell>
        </row>
        <row r="79">
          <cell r="AA79">
            <v>189</v>
          </cell>
          <cell r="AB79">
            <v>75</v>
          </cell>
          <cell r="AC79">
            <v>114</v>
          </cell>
          <cell r="AD79">
            <v>647</v>
          </cell>
          <cell r="AE79">
            <v>341</v>
          </cell>
          <cell r="AF79">
            <v>306</v>
          </cell>
        </row>
        <row r="80">
          <cell r="B80" t="str">
            <v>安仁县</v>
          </cell>
          <cell r="C80" t="str">
            <v>比西</v>
          </cell>
          <cell r="D80" t="str">
            <v>原贫困县</v>
          </cell>
          <cell r="E80" t="str">
            <v>一档</v>
          </cell>
          <cell r="F80">
            <v>0.7</v>
          </cell>
          <cell r="G80">
            <v>0.27</v>
          </cell>
          <cell r="H80">
            <v>0.03</v>
          </cell>
          <cell r="I80">
            <v>393</v>
          </cell>
          <cell r="J80">
            <v>263</v>
          </cell>
          <cell r="K80">
            <v>130</v>
          </cell>
          <cell r="L80">
            <v>3521.9</v>
          </cell>
          <cell r="M80">
            <v>5169</v>
          </cell>
          <cell r="N80">
            <v>4337</v>
          </cell>
          <cell r="O80">
            <v>832</v>
          </cell>
          <cell r="P80">
            <v>0.01</v>
          </cell>
          <cell r="Q80">
            <v>52</v>
          </cell>
          <cell r="R80">
            <v>52</v>
          </cell>
          <cell r="S80">
            <v>11</v>
          </cell>
          <cell r="T80">
            <v>2</v>
          </cell>
          <cell r="U80">
            <v>71</v>
          </cell>
        </row>
        <row r="80">
          <cell r="W80">
            <v>71</v>
          </cell>
        </row>
        <row r="80">
          <cell r="AA80">
            <v>516</v>
          </cell>
          <cell r="AB80">
            <v>315</v>
          </cell>
          <cell r="AC80">
            <v>201</v>
          </cell>
          <cell r="AD80">
            <v>385</v>
          </cell>
          <cell r="AE80">
            <v>263</v>
          </cell>
          <cell r="AF80">
            <v>122</v>
          </cell>
        </row>
        <row r="81">
          <cell r="B81" t="str">
            <v>桂东县</v>
          </cell>
          <cell r="C81" t="str">
            <v>比西</v>
          </cell>
          <cell r="D81" t="str">
            <v>原贫困县</v>
          </cell>
          <cell r="E81" t="str">
            <v>一档</v>
          </cell>
          <cell r="F81">
            <v>0.7</v>
          </cell>
          <cell r="G81">
            <v>0.27</v>
          </cell>
          <cell r="H81">
            <v>0.03</v>
          </cell>
          <cell r="I81">
            <v>323</v>
          </cell>
          <cell r="J81">
            <v>174</v>
          </cell>
          <cell r="K81">
            <v>149</v>
          </cell>
          <cell r="L81">
            <v>5250</v>
          </cell>
          <cell r="M81">
            <v>2505</v>
          </cell>
          <cell r="N81">
            <v>2005</v>
          </cell>
          <cell r="O81">
            <v>500</v>
          </cell>
          <cell r="P81">
            <v>0.005</v>
          </cell>
          <cell r="Q81">
            <v>13</v>
          </cell>
          <cell r="R81">
            <v>13</v>
          </cell>
          <cell r="S81">
            <v>4</v>
          </cell>
          <cell r="T81">
            <v>2</v>
          </cell>
        </row>
        <row r="81">
          <cell r="AA81">
            <v>336</v>
          </cell>
          <cell r="AB81">
            <v>187</v>
          </cell>
          <cell r="AC81">
            <v>149</v>
          </cell>
          <cell r="AD81">
            <v>592</v>
          </cell>
          <cell r="AE81">
            <v>438</v>
          </cell>
          <cell r="AF81">
            <v>154</v>
          </cell>
        </row>
        <row r="82">
          <cell r="B82" t="str">
            <v>汝城县</v>
          </cell>
          <cell r="C82" t="str">
            <v>比西</v>
          </cell>
          <cell r="D82" t="str">
            <v>原贫困县</v>
          </cell>
          <cell r="E82" t="str">
            <v>一档</v>
          </cell>
          <cell r="F82">
            <v>0.7</v>
          </cell>
          <cell r="G82">
            <v>0.27</v>
          </cell>
          <cell r="H82">
            <v>0.03</v>
          </cell>
          <cell r="I82">
            <v>486</v>
          </cell>
          <cell r="J82">
            <v>313</v>
          </cell>
          <cell r="K82">
            <v>173</v>
          </cell>
          <cell r="L82">
            <v>2612</v>
          </cell>
          <cell r="M82">
            <v>1718</v>
          </cell>
          <cell r="N82">
            <v>1498</v>
          </cell>
          <cell r="O82">
            <v>220</v>
          </cell>
          <cell r="P82">
            <v>0.005</v>
          </cell>
          <cell r="Q82">
            <v>9</v>
          </cell>
          <cell r="R82">
            <v>9</v>
          </cell>
          <cell r="S82">
            <v>4</v>
          </cell>
          <cell r="T82">
            <v>1</v>
          </cell>
        </row>
        <row r="82">
          <cell r="AA82">
            <v>495</v>
          </cell>
          <cell r="AB82">
            <v>322</v>
          </cell>
          <cell r="AC82">
            <v>173</v>
          </cell>
          <cell r="AD82">
            <v>483</v>
          </cell>
          <cell r="AE82">
            <v>357</v>
          </cell>
          <cell r="AF82">
            <v>126</v>
          </cell>
        </row>
        <row r="83">
          <cell r="B83" t="str">
            <v>永州市小计</v>
          </cell>
        </row>
        <row r="83">
          <cell r="I83">
            <v>5172</v>
          </cell>
          <cell r="J83">
            <v>2911</v>
          </cell>
          <cell r="K83">
            <v>2261</v>
          </cell>
          <cell r="L83">
            <v>57137.3</v>
          </cell>
          <cell r="M83">
            <v>62246.95</v>
          </cell>
          <cell r="N83">
            <v>39409.89</v>
          </cell>
          <cell r="O83">
            <v>22837.06</v>
          </cell>
        </row>
        <row r="83">
          <cell r="Q83">
            <v>519</v>
          </cell>
          <cell r="R83">
            <v>519</v>
          </cell>
          <cell r="S83">
            <v>87</v>
          </cell>
          <cell r="T83">
            <v>67</v>
          </cell>
          <cell r="U83">
            <v>371</v>
          </cell>
          <cell r="V83">
            <v>0</v>
          </cell>
          <cell r="W83">
            <v>371</v>
          </cell>
          <cell r="X83">
            <v>0</v>
          </cell>
          <cell r="Y83">
            <v>0</v>
          </cell>
          <cell r="Z83">
            <v>0</v>
          </cell>
          <cell r="AA83">
            <v>6062</v>
          </cell>
          <cell r="AB83">
            <v>3430</v>
          </cell>
          <cell r="AC83">
            <v>2632</v>
          </cell>
          <cell r="AD83">
            <v>7898</v>
          </cell>
          <cell r="AE83">
            <v>5178</v>
          </cell>
          <cell r="AF83">
            <v>2720</v>
          </cell>
        </row>
        <row r="84">
          <cell r="B84" t="str">
            <v>永州市本级及所辖区</v>
          </cell>
          <cell r="C84" t="str">
            <v>中部</v>
          </cell>
          <cell r="D84" t="str">
            <v>其他地区</v>
          </cell>
          <cell r="E84" t="str">
            <v>四档</v>
          </cell>
          <cell r="F84">
            <v>0.5</v>
          </cell>
          <cell r="G84">
            <v>0.25</v>
          </cell>
          <cell r="H84">
            <v>0.25</v>
          </cell>
          <cell r="I84">
            <v>649</v>
          </cell>
          <cell r="J84">
            <v>320</v>
          </cell>
          <cell r="K84">
            <v>329</v>
          </cell>
          <cell r="L84">
            <v>9562</v>
          </cell>
          <cell r="M84">
            <v>11124</v>
          </cell>
          <cell r="N84">
            <v>7766</v>
          </cell>
          <cell r="O84">
            <v>3358</v>
          </cell>
          <cell r="P84">
            <v>0.01</v>
          </cell>
          <cell r="Q84">
            <v>111</v>
          </cell>
          <cell r="R84">
            <v>111</v>
          </cell>
          <cell r="S84">
            <v>18</v>
          </cell>
          <cell r="T84">
            <v>21</v>
          </cell>
        </row>
        <row r="84">
          <cell r="AA84">
            <v>760</v>
          </cell>
          <cell r="AB84">
            <v>431</v>
          </cell>
          <cell r="AC84">
            <v>329</v>
          </cell>
          <cell r="AD84">
            <v>1243</v>
          </cell>
          <cell r="AE84">
            <v>827</v>
          </cell>
          <cell r="AF84">
            <v>416</v>
          </cell>
        </row>
        <row r="85">
          <cell r="B85" t="str">
            <v>江华县</v>
          </cell>
          <cell r="C85" t="str">
            <v>比西</v>
          </cell>
          <cell r="D85" t="str">
            <v>原贫困县</v>
          </cell>
          <cell r="E85" t="str">
            <v>一档</v>
          </cell>
          <cell r="F85">
            <v>0.7</v>
          </cell>
          <cell r="G85">
            <v>0.27</v>
          </cell>
          <cell r="H85">
            <v>0.03</v>
          </cell>
          <cell r="I85">
            <v>450</v>
          </cell>
          <cell r="J85">
            <v>276</v>
          </cell>
          <cell r="K85">
            <v>174</v>
          </cell>
          <cell r="L85">
            <v>5780</v>
          </cell>
          <cell r="M85">
            <v>2320</v>
          </cell>
          <cell r="N85">
            <v>1660</v>
          </cell>
          <cell r="O85">
            <v>660</v>
          </cell>
          <cell r="P85">
            <v>0.005</v>
          </cell>
          <cell r="Q85">
            <v>12</v>
          </cell>
          <cell r="R85">
            <v>12</v>
          </cell>
          <cell r="S85">
            <v>4</v>
          </cell>
          <cell r="T85">
            <v>1</v>
          </cell>
        </row>
        <row r="85">
          <cell r="AA85">
            <v>462</v>
          </cell>
          <cell r="AB85">
            <v>288</v>
          </cell>
          <cell r="AC85">
            <v>174</v>
          </cell>
          <cell r="AD85">
            <v>620</v>
          </cell>
          <cell r="AE85">
            <v>458</v>
          </cell>
          <cell r="AF85">
            <v>162</v>
          </cell>
        </row>
        <row r="86">
          <cell r="B86" t="str">
            <v>祁阳县</v>
          </cell>
          <cell r="C86" t="str">
            <v>比西</v>
          </cell>
          <cell r="D86" t="str">
            <v>其他地区</v>
          </cell>
          <cell r="E86" t="str">
            <v>三档</v>
          </cell>
          <cell r="F86">
            <v>0.7</v>
          </cell>
          <cell r="G86">
            <v>0.15</v>
          </cell>
          <cell r="H86">
            <v>0.15</v>
          </cell>
          <cell r="I86">
            <v>542</v>
          </cell>
          <cell r="J86">
            <v>382</v>
          </cell>
          <cell r="K86">
            <v>160</v>
          </cell>
          <cell r="L86">
            <v>8700</v>
          </cell>
          <cell r="M86">
            <v>8370</v>
          </cell>
          <cell r="N86">
            <v>3685</v>
          </cell>
          <cell r="O86">
            <v>4685</v>
          </cell>
          <cell r="P86">
            <v>0.005</v>
          </cell>
          <cell r="Q86">
            <v>42</v>
          </cell>
          <cell r="R86">
            <v>42</v>
          </cell>
          <cell r="S86">
            <v>5</v>
          </cell>
          <cell r="T86">
            <v>6</v>
          </cell>
        </row>
        <row r="86">
          <cell r="AA86">
            <v>584</v>
          </cell>
          <cell r="AB86">
            <v>424</v>
          </cell>
          <cell r="AC86">
            <v>160</v>
          </cell>
          <cell r="AD86">
            <v>967</v>
          </cell>
          <cell r="AE86">
            <v>716</v>
          </cell>
          <cell r="AF86">
            <v>251</v>
          </cell>
        </row>
        <row r="87">
          <cell r="B87" t="str">
            <v>东安县</v>
          </cell>
          <cell r="C87" t="str">
            <v>中部</v>
          </cell>
          <cell r="D87" t="str">
            <v>其他地区</v>
          </cell>
          <cell r="E87" t="str">
            <v>四档</v>
          </cell>
          <cell r="F87">
            <v>0.5</v>
          </cell>
          <cell r="G87">
            <v>0.25</v>
          </cell>
          <cell r="H87">
            <v>0.25</v>
          </cell>
          <cell r="I87">
            <v>132</v>
          </cell>
          <cell r="J87">
            <v>64</v>
          </cell>
          <cell r="K87">
            <v>68</v>
          </cell>
          <cell r="L87">
            <v>3645</v>
          </cell>
          <cell r="M87">
            <v>1599.81</v>
          </cell>
          <cell r="N87">
            <v>1599.81</v>
          </cell>
          <cell r="O87">
            <v>0</v>
          </cell>
          <cell r="P87">
            <v>0.005</v>
          </cell>
          <cell r="Q87">
            <v>8</v>
          </cell>
          <cell r="R87">
            <v>8</v>
          </cell>
          <cell r="S87">
            <v>4</v>
          </cell>
          <cell r="T87">
            <v>4</v>
          </cell>
        </row>
        <row r="87">
          <cell r="AA87">
            <v>140</v>
          </cell>
          <cell r="AB87">
            <v>72</v>
          </cell>
          <cell r="AC87">
            <v>68</v>
          </cell>
          <cell r="AD87">
            <v>257</v>
          </cell>
          <cell r="AE87">
            <v>171</v>
          </cell>
          <cell r="AF87">
            <v>86</v>
          </cell>
        </row>
        <row r="88">
          <cell r="B88" t="str">
            <v>蓝山县</v>
          </cell>
          <cell r="C88" t="str">
            <v>比西</v>
          </cell>
          <cell r="D88" t="str">
            <v>其他地区</v>
          </cell>
          <cell r="E88" t="str">
            <v>三档</v>
          </cell>
          <cell r="F88">
            <v>0.7</v>
          </cell>
          <cell r="G88">
            <v>0.15</v>
          </cell>
          <cell r="H88">
            <v>0.15</v>
          </cell>
          <cell r="I88">
            <v>155</v>
          </cell>
          <cell r="J88">
            <v>77</v>
          </cell>
          <cell r="K88">
            <v>78</v>
          </cell>
          <cell r="L88">
            <v>5837.6</v>
          </cell>
          <cell r="M88">
            <v>13170.44</v>
          </cell>
          <cell r="N88">
            <v>7881.28</v>
          </cell>
          <cell r="O88">
            <v>5289.16</v>
          </cell>
          <cell r="P88">
            <v>0.01</v>
          </cell>
          <cell r="Q88">
            <v>132</v>
          </cell>
          <cell r="R88">
            <v>132</v>
          </cell>
          <cell r="S88">
            <v>11</v>
          </cell>
          <cell r="T88">
            <v>13</v>
          </cell>
        </row>
        <row r="88">
          <cell r="AA88">
            <v>287</v>
          </cell>
          <cell r="AB88">
            <v>209</v>
          </cell>
          <cell r="AC88">
            <v>78</v>
          </cell>
          <cell r="AD88">
            <v>714</v>
          </cell>
          <cell r="AE88">
            <v>596</v>
          </cell>
          <cell r="AF88">
            <v>118</v>
          </cell>
        </row>
        <row r="89">
          <cell r="B89" t="str">
            <v>道县</v>
          </cell>
          <cell r="C89" t="str">
            <v>中部</v>
          </cell>
          <cell r="D89" t="str">
            <v>其他地区</v>
          </cell>
          <cell r="E89" t="str">
            <v>四档</v>
          </cell>
          <cell r="F89">
            <v>0.5</v>
          </cell>
          <cell r="G89">
            <v>0.25</v>
          </cell>
          <cell r="H89">
            <v>0.25</v>
          </cell>
          <cell r="I89">
            <v>342</v>
          </cell>
          <cell r="J89">
            <v>67</v>
          </cell>
          <cell r="K89">
            <v>275</v>
          </cell>
          <cell r="L89">
            <v>6347</v>
          </cell>
          <cell r="M89">
            <v>7502.4</v>
          </cell>
          <cell r="N89">
            <v>4708.4</v>
          </cell>
          <cell r="O89">
            <v>2794</v>
          </cell>
          <cell r="P89">
            <v>0.01</v>
          </cell>
          <cell r="Q89">
            <v>75</v>
          </cell>
          <cell r="R89">
            <v>75</v>
          </cell>
          <cell r="S89">
            <v>11</v>
          </cell>
          <cell r="T89">
            <v>12</v>
          </cell>
        </row>
        <row r="89">
          <cell r="AA89">
            <v>417</v>
          </cell>
          <cell r="AB89">
            <v>142</v>
          </cell>
          <cell r="AC89">
            <v>275</v>
          </cell>
          <cell r="AD89">
            <v>820</v>
          </cell>
          <cell r="AE89">
            <v>546</v>
          </cell>
          <cell r="AF89">
            <v>274</v>
          </cell>
        </row>
        <row r="90">
          <cell r="B90" t="str">
            <v>新田县</v>
          </cell>
          <cell r="C90" t="str">
            <v>比西</v>
          </cell>
          <cell r="D90" t="str">
            <v>原贫困县</v>
          </cell>
          <cell r="E90" t="str">
            <v>一档</v>
          </cell>
          <cell r="F90">
            <v>0.7</v>
          </cell>
          <cell r="G90">
            <v>0.27</v>
          </cell>
          <cell r="H90">
            <v>0.03</v>
          </cell>
          <cell r="I90">
            <v>1020</v>
          </cell>
          <cell r="J90">
            <v>749</v>
          </cell>
          <cell r="K90">
            <v>271</v>
          </cell>
          <cell r="L90">
            <v>4218</v>
          </cell>
          <cell r="M90">
            <v>2507</v>
          </cell>
          <cell r="N90">
            <v>1917</v>
          </cell>
          <cell r="O90">
            <v>590</v>
          </cell>
          <cell r="P90">
            <v>0.005</v>
          </cell>
          <cell r="Q90">
            <v>13</v>
          </cell>
          <cell r="R90">
            <v>13</v>
          </cell>
          <cell r="S90">
            <v>4</v>
          </cell>
          <cell r="T90">
            <v>2</v>
          </cell>
          <cell r="U90">
            <v>164</v>
          </cell>
        </row>
        <row r="90">
          <cell r="W90">
            <v>164</v>
          </cell>
        </row>
        <row r="90">
          <cell r="AA90">
            <v>1197</v>
          </cell>
          <cell r="AB90">
            <v>762</v>
          </cell>
          <cell r="AC90">
            <v>435</v>
          </cell>
          <cell r="AD90">
            <v>353</v>
          </cell>
          <cell r="AE90">
            <v>63</v>
          </cell>
          <cell r="AF90">
            <v>290</v>
          </cell>
        </row>
        <row r="91">
          <cell r="B91" t="str">
            <v>宁远县</v>
          </cell>
          <cell r="C91" t="str">
            <v>比西</v>
          </cell>
          <cell r="D91" t="str">
            <v>原贫困县</v>
          </cell>
          <cell r="E91" t="str">
            <v>一档</v>
          </cell>
          <cell r="F91">
            <v>0.7</v>
          </cell>
          <cell r="G91">
            <v>0.27</v>
          </cell>
          <cell r="H91">
            <v>0.03</v>
          </cell>
          <cell r="I91">
            <v>454</v>
          </cell>
          <cell r="J91">
            <v>237</v>
          </cell>
          <cell r="K91">
            <v>217</v>
          </cell>
          <cell r="L91">
            <v>3927.7</v>
          </cell>
          <cell r="M91">
            <v>6023.3</v>
          </cell>
          <cell r="N91">
            <v>3543.4</v>
          </cell>
          <cell r="O91">
            <v>2479.9</v>
          </cell>
          <cell r="P91">
            <v>0.01</v>
          </cell>
          <cell r="Q91">
            <v>60</v>
          </cell>
          <cell r="R91">
            <v>60</v>
          </cell>
          <cell r="S91">
            <v>8</v>
          </cell>
          <cell r="T91">
            <v>2</v>
          </cell>
        </row>
        <row r="91">
          <cell r="AA91">
            <v>514</v>
          </cell>
          <cell r="AB91">
            <v>297</v>
          </cell>
          <cell r="AC91">
            <v>217</v>
          </cell>
          <cell r="AD91">
            <v>756</v>
          </cell>
          <cell r="AE91">
            <v>557</v>
          </cell>
          <cell r="AF91">
            <v>199</v>
          </cell>
        </row>
        <row r="92">
          <cell r="B92" t="str">
            <v>江永县</v>
          </cell>
          <cell r="C92" t="str">
            <v>比西</v>
          </cell>
          <cell r="D92" t="str">
            <v>原贫困县</v>
          </cell>
          <cell r="E92" t="str">
            <v>一档</v>
          </cell>
          <cell r="F92">
            <v>0.7</v>
          </cell>
          <cell r="G92">
            <v>0.27</v>
          </cell>
          <cell r="H92">
            <v>0.03</v>
          </cell>
          <cell r="I92">
            <v>352</v>
          </cell>
          <cell r="J92">
            <v>217</v>
          </cell>
          <cell r="K92">
            <v>135</v>
          </cell>
          <cell r="L92">
            <v>2814</v>
          </cell>
          <cell r="M92">
            <v>3735</v>
          </cell>
          <cell r="N92">
            <v>2695</v>
          </cell>
          <cell r="O92">
            <v>1040</v>
          </cell>
          <cell r="P92">
            <v>0.01</v>
          </cell>
          <cell r="Q92">
            <v>37</v>
          </cell>
          <cell r="R92">
            <v>37</v>
          </cell>
          <cell r="S92">
            <v>6</v>
          </cell>
          <cell r="T92">
            <v>2</v>
          </cell>
          <cell r="U92">
            <v>114</v>
          </cell>
        </row>
        <row r="92">
          <cell r="W92">
            <v>114</v>
          </cell>
        </row>
        <row r="92">
          <cell r="AA92">
            <v>503</v>
          </cell>
          <cell r="AB92">
            <v>254</v>
          </cell>
          <cell r="AC92">
            <v>249</v>
          </cell>
          <cell r="AD92">
            <v>682</v>
          </cell>
          <cell r="AE92">
            <v>480</v>
          </cell>
          <cell r="AF92">
            <v>202</v>
          </cell>
        </row>
        <row r="93">
          <cell r="B93" t="str">
            <v>双牌县</v>
          </cell>
          <cell r="C93" t="str">
            <v>中部</v>
          </cell>
          <cell r="D93" t="str">
            <v>原贫困县</v>
          </cell>
          <cell r="E93" t="str">
            <v>二档</v>
          </cell>
          <cell r="F93">
            <v>0.5</v>
          </cell>
          <cell r="G93">
            <v>0.45</v>
          </cell>
          <cell r="H93">
            <v>0.05</v>
          </cell>
          <cell r="I93">
            <v>1076</v>
          </cell>
          <cell r="J93">
            <v>522</v>
          </cell>
          <cell r="K93">
            <v>554</v>
          </cell>
          <cell r="L93">
            <v>6306</v>
          </cell>
          <cell r="M93">
            <v>5895</v>
          </cell>
          <cell r="N93">
            <v>3954</v>
          </cell>
          <cell r="O93">
            <v>1941</v>
          </cell>
          <cell r="P93">
            <v>0.005</v>
          </cell>
          <cell r="Q93">
            <v>29</v>
          </cell>
          <cell r="R93">
            <v>29</v>
          </cell>
          <cell r="S93">
            <v>16</v>
          </cell>
          <cell r="T93">
            <v>4</v>
          </cell>
          <cell r="U93">
            <v>93</v>
          </cell>
        </row>
        <row r="93">
          <cell r="W93">
            <v>93</v>
          </cell>
        </row>
        <row r="93">
          <cell r="AA93">
            <v>1198</v>
          </cell>
          <cell r="AB93">
            <v>551</v>
          </cell>
          <cell r="AC93">
            <v>647</v>
          </cell>
          <cell r="AD93">
            <v>1486</v>
          </cell>
          <cell r="AE93">
            <v>764</v>
          </cell>
          <cell r="AF93">
            <v>722</v>
          </cell>
        </row>
        <row r="94">
          <cell r="B94" t="str">
            <v>怀化市小计</v>
          </cell>
        </row>
        <row r="94">
          <cell r="I94">
            <v>2255</v>
          </cell>
          <cell r="J94">
            <v>1202</v>
          </cell>
          <cell r="K94">
            <v>1053</v>
          </cell>
          <cell r="L94">
            <v>19521.4</v>
          </cell>
          <cell r="M94">
            <v>31205.5</v>
          </cell>
          <cell r="N94">
            <v>20995.6</v>
          </cell>
          <cell r="O94">
            <v>10209.9</v>
          </cell>
        </row>
        <row r="94">
          <cell r="Q94">
            <v>278</v>
          </cell>
          <cell r="R94">
            <v>278</v>
          </cell>
          <cell r="S94">
            <v>72</v>
          </cell>
          <cell r="T94">
            <v>14</v>
          </cell>
          <cell r="U94">
            <v>189</v>
          </cell>
          <cell r="V94">
            <v>0</v>
          </cell>
          <cell r="W94">
            <v>189</v>
          </cell>
          <cell r="X94">
            <v>0</v>
          </cell>
          <cell r="Y94">
            <v>0</v>
          </cell>
          <cell r="Z94">
            <v>0</v>
          </cell>
          <cell r="AA94">
            <v>2722</v>
          </cell>
          <cell r="AB94">
            <v>1480</v>
          </cell>
          <cell r="AC94">
            <v>1242</v>
          </cell>
          <cell r="AD94">
            <v>3490</v>
          </cell>
          <cell r="AE94">
            <v>2120</v>
          </cell>
          <cell r="AF94">
            <v>1370</v>
          </cell>
        </row>
        <row r="95">
          <cell r="B95" t="str">
            <v>怀化市本级及所辖区</v>
          </cell>
          <cell r="C95" t="str">
            <v>中部</v>
          </cell>
          <cell r="D95" t="str">
            <v>原贫困县</v>
          </cell>
          <cell r="E95" t="str">
            <v>二档</v>
          </cell>
          <cell r="F95">
            <v>0.5</v>
          </cell>
          <cell r="G95">
            <v>0.45</v>
          </cell>
          <cell r="H95">
            <v>0.05</v>
          </cell>
          <cell r="I95">
            <v>659</v>
          </cell>
          <cell r="J95">
            <v>285</v>
          </cell>
          <cell r="K95">
            <v>374</v>
          </cell>
          <cell r="L95">
            <v>6223.9</v>
          </cell>
          <cell r="M95">
            <v>13602.8</v>
          </cell>
          <cell r="N95">
            <v>6073</v>
          </cell>
          <cell r="O95">
            <v>7529.8</v>
          </cell>
          <cell r="P95">
            <v>0.01</v>
          </cell>
          <cell r="Q95">
            <v>136</v>
          </cell>
          <cell r="R95">
            <v>136</v>
          </cell>
          <cell r="S95">
            <v>24</v>
          </cell>
          <cell r="T95">
            <v>7</v>
          </cell>
        </row>
        <row r="95">
          <cell r="AA95">
            <v>795</v>
          </cell>
          <cell r="AB95">
            <v>421</v>
          </cell>
          <cell r="AC95">
            <v>374</v>
          </cell>
          <cell r="AD95">
            <v>829</v>
          </cell>
          <cell r="AE95">
            <v>432</v>
          </cell>
          <cell r="AF95">
            <v>397</v>
          </cell>
        </row>
        <row r="96">
          <cell r="B96" t="str">
            <v>沅陵县</v>
          </cell>
          <cell r="C96" t="str">
            <v>比西</v>
          </cell>
          <cell r="D96" t="str">
            <v>原贫困县</v>
          </cell>
          <cell r="E96" t="str">
            <v>一档</v>
          </cell>
          <cell r="F96">
            <v>0.7</v>
          </cell>
          <cell r="G96">
            <v>0.27</v>
          </cell>
          <cell r="H96">
            <v>0.03</v>
          </cell>
          <cell r="I96">
            <v>148</v>
          </cell>
          <cell r="J96">
            <v>76</v>
          </cell>
          <cell r="K96">
            <v>72</v>
          </cell>
          <cell r="L96">
            <v>1025</v>
          </cell>
          <cell r="M96">
            <v>436</v>
          </cell>
          <cell r="N96">
            <v>428</v>
          </cell>
          <cell r="O96">
            <v>8</v>
          </cell>
          <cell r="P96">
            <v>0.005</v>
          </cell>
          <cell r="Q96">
            <v>2</v>
          </cell>
          <cell r="R96">
            <v>2</v>
          </cell>
          <cell r="S96">
            <v>1</v>
          </cell>
          <cell r="T96">
            <v>0</v>
          </cell>
        </row>
        <row r="96">
          <cell r="AA96">
            <v>150</v>
          </cell>
          <cell r="AB96">
            <v>78</v>
          </cell>
          <cell r="AC96">
            <v>72</v>
          </cell>
          <cell r="AD96">
            <v>212</v>
          </cell>
          <cell r="AE96">
            <v>157</v>
          </cell>
          <cell r="AF96">
            <v>55</v>
          </cell>
        </row>
        <row r="97">
          <cell r="B97" t="str">
            <v>辰溪县</v>
          </cell>
          <cell r="C97" t="str">
            <v>中部</v>
          </cell>
          <cell r="D97" t="str">
            <v>原贫困县</v>
          </cell>
          <cell r="E97" t="str">
            <v>二档</v>
          </cell>
          <cell r="F97">
            <v>0.5</v>
          </cell>
          <cell r="G97">
            <v>0.45</v>
          </cell>
          <cell r="H97">
            <v>0.05</v>
          </cell>
          <cell r="I97">
            <v>145</v>
          </cell>
          <cell r="J97">
            <v>85</v>
          </cell>
          <cell r="K97">
            <v>60</v>
          </cell>
          <cell r="L97">
            <v>1136</v>
          </cell>
          <cell r="M97">
            <v>1190.7</v>
          </cell>
          <cell r="N97">
            <v>405</v>
          </cell>
          <cell r="O97">
            <v>785.7</v>
          </cell>
          <cell r="P97">
            <v>0.008</v>
          </cell>
          <cell r="Q97">
            <v>10</v>
          </cell>
          <cell r="R97">
            <v>10</v>
          </cell>
          <cell r="S97">
            <v>2</v>
          </cell>
          <cell r="T97">
            <v>0</v>
          </cell>
        </row>
        <row r="97">
          <cell r="AA97">
            <v>155</v>
          </cell>
          <cell r="AB97">
            <v>95</v>
          </cell>
          <cell r="AC97">
            <v>60</v>
          </cell>
          <cell r="AD97">
            <v>203</v>
          </cell>
          <cell r="AE97">
            <v>108</v>
          </cell>
          <cell r="AF97">
            <v>95</v>
          </cell>
        </row>
        <row r="98">
          <cell r="B98" t="str">
            <v>溆浦县</v>
          </cell>
          <cell r="C98" t="str">
            <v>中部</v>
          </cell>
          <cell r="D98" t="str">
            <v>原贫困县</v>
          </cell>
          <cell r="E98" t="str">
            <v>二档</v>
          </cell>
          <cell r="F98">
            <v>0.5</v>
          </cell>
          <cell r="G98">
            <v>0.45</v>
          </cell>
          <cell r="H98">
            <v>0.05</v>
          </cell>
          <cell r="I98">
            <v>308</v>
          </cell>
          <cell r="J98">
            <v>160</v>
          </cell>
          <cell r="K98">
            <v>148</v>
          </cell>
          <cell r="L98">
            <v>3498.8</v>
          </cell>
          <cell r="M98">
            <v>3391</v>
          </cell>
          <cell r="N98">
            <v>2611.4</v>
          </cell>
          <cell r="O98">
            <v>779.6</v>
          </cell>
          <cell r="P98">
            <v>0.005</v>
          </cell>
          <cell r="Q98">
            <v>17</v>
          </cell>
          <cell r="R98">
            <v>17</v>
          </cell>
          <cell r="S98">
            <v>11</v>
          </cell>
          <cell r="T98">
            <v>2</v>
          </cell>
        </row>
        <row r="98">
          <cell r="AA98">
            <v>325</v>
          </cell>
          <cell r="AB98">
            <v>177</v>
          </cell>
          <cell r="AC98">
            <v>148</v>
          </cell>
          <cell r="AD98">
            <v>435</v>
          </cell>
          <cell r="AE98">
            <v>227</v>
          </cell>
          <cell r="AF98">
            <v>208</v>
          </cell>
        </row>
        <row r="99">
          <cell r="B99" t="str">
            <v>麻阳县</v>
          </cell>
          <cell r="C99" t="str">
            <v>比西</v>
          </cell>
          <cell r="D99" t="str">
            <v>原贫困县</v>
          </cell>
          <cell r="E99" t="str">
            <v>一档</v>
          </cell>
          <cell r="F99">
            <v>0.7</v>
          </cell>
          <cell r="G99">
            <v>0.27</v>
          </cell>
          <cell r="H99">
            <v>0.03</v>
          </cell>
          <cell r="I99">
            <v>121</v>
          </cell>
          <cell r="J99">
            <v>84</v>
          </cell>
          <cell r="K99">
            <v>37</v>
          </cell>
          <cell r="L99">
            <v>310</v>
          </cell>
          <cell r="M99">
            <v>710</v>
          </cell>
          <cell r="N99">
            <v>640</v>
          </cell>
          <cell r="O99">
            <v>70</v>
          </cell>
          <cell r="P99">
            <v>0.01</v>
          </cell>
          <cell r="Q99">
            <v>7</v>
          </cell>
          <cell r="R99">
            <v>7</v>
          </cell>
          <cell r="S99">
            <v>2</v>
          </cell>
          <cell r="T99">
            <v>0</v>
          </cell>
        </row>
        <row r="99">
          <cell r="AA99">
            <v>128</v>
          </cell>
          <cell r="AB99">
            <v>91</v>
          </cell>
          <cell r="AC99">
            <v>37</v>
          </cell>
          <cell r="AD99">
            <v>155</v>
          </cell>
          <cell r="AE99">
            <v>114</v>
          </cell>
          <cell r="AF99">
            <v>41</v>
          </cell>
        </row>
        <row r="100">
          <cell r="B100" t="str">
            <v>会同县</v>
          </cell>
          <cell r="C100" t="str">
            <v>比西</v>
          </cell>
          <cell r="D100" t="str">
            <v>原贫困县</v>
          </cell>
          <cell r="E100" t="str">
            <v>一档</v>
          </cell>
          <cell r="F100">
            <v>0.7</v>
          </cell>
          <cell r="G100">
            <v>0.27</v>
          </cell>
          <cell r="H100">
            <v>0.03</v>
          </cell>
          <cell r="I100">
            <v>194</v>
          </cell>
          <cell r="J100">
            <v>164</v>
          </cell>
          <cell r="K100">
            <v>30</v>
          </cell>
          <cell r="L100">
            <v>930</v>
          </cell>
          <cell r="M100">
            <v>2805</v>
          </cell>
          <cell r="N100">
            <v>2805</v>
          </cell>
          <cell r="O100">
            <v>0</v>
          </cell>
          <cell r="P100">
            <v>0.01</v>
          </cell>
          <cell r="Q100">
            <v>28</v>
          </cell>
          <cell r="R100">
            <v>28</v>
          </cell>
          <cell r="S100">
            <v>7</v>
          </cell>
          <cell r="T100">
            <v>1</v>
          </cell>
        </row>
        <row r="100">
          <cell r="AA100">
            <v>222</v>
          </cell>
          <cell r="AB100">
            <v>192</v>
          </cell>
          <cell r="AC100">
            <v>30</v>
          </cell>
          <cell r="AD100">
            <v>213</v>
          </cell>
          <cell r="AE100">
            <v>153</v>
          </cell>
          <cell r="AF100">
            <v>60</v>
          </cell>
        </row>
        <row r="101">
          <cell r="B101" t="str">
            <v>靖州县</v>
          </cell>
          <cell r="C101" t="str">
            <v>比西</v>
          </cell>
          <cell r="D101" t="str">
            <v>原贫困县</v>
          </cell>
          <cell r="E101" t="str">
            <v>一档</v>
          </cell>
          <cell r="F101">
            <v>0.7</v>
          </cell>
          <cell r="G101">
            <v>0.27</v>
          </cell>
          <cell r="H101">
            <v>0.03</v>
          </cell>
          <cell r="I101">
            <v>116</v>
          </cell>
          <cell r="J101">
            <v>81</v>
          </cell>
          <cell r="K101">
            <v>35</v>
          </cell>
          <cell r="L101">
            <v>828</v>
          </cell>
          <cell r="M101">
            <v>2333.1</v>
          </cell>
          <cell r="N101">
            <v>2303.1</v>
          </cell>
          <cell r="O101">
            <v>30</v>
          </cell>
          <cell r="P101">
            <v>0.01</v>
          </cell>
          <cell r="Q101">
            <v>23</v>
          </cell>
          <cell r="R101">
            <v>23</v>
          </cell>
          <cell r="S101">
            <v>5</v>
          </cell>
          <cell r="T101">
            <v>2</v>
          </cell>
        </row>
        <row r="101">
          <cell r="AA101">
            <v>139</v>
          </cell>
          <cell r="AB101">
            <v>104</v>
          </cell>
          <cell r="AC101">
            <v>35</v>
          </cell>
          <cell r="AD101">
            <v>83</v>
          </cell>
          <cell r="AE101">
            <v>58</v>
          </cell>
          <cell r="AF101">
            <v>25</v>
          </cell>
        </row>
        <row r="102">
          <cell r="B102" t="str">
            <v>通道县</v>
          </cell>
          <cell r="C102" t="str">
            <v>比西</v>
          </cell>
          <cell r="D102" t="str">
            <v>原贫困县</v>
          </cell>
          <cell r="E102" t="str">
            <v>一档</v>
          </cell>
          <cell r="F102">
            <v>0.7</v>
          </cell>
          <cell r="G102">
            <v>0.27</v>
          </cell>
          <cell r="H102">
            <v>0.03</v>
          </cell>
          <cell r="I102">
            <v>122</v>
          </cell>
          <cell r="J102">
            <v>59</v>
          </cell>
          <cell r="K102">
            <v>63</v>
          </cell>
          <cell r="L102">
            <v>1007.6</v>
          </cell>
          <cell r="M102">
            <v>1167.7</v>
          </cell>
          <cell r="N102">
            <v>953.7</v>
          </cell>
          <cell r="O102">
            <v>214</v>
          </cell>
          <cell r="P102">
            <v>0.01</v>
          </cell>
          <cell r="Q102">
            <v>12</v>
          </cell>
          <cell r="R102">
            <v>12</v>
          </cell>
          <cell r="S102">
            <v>3</v>
          </cell>
          <cell r="T102">
            <v>0</v>
          </cell>
        </row>
        <row r="102">
          <cell r="AA102">
            <v>134</v>
          </cell>
          <cell r="AB102">
            <v>71</v>
          </cell>
          <cell r="AC102">
            <v>63</v>
          </cell>
          <cell r="AD102">
            <v>235</v>
          </cell>
          <cell r="AE102">
            <v>171</v>
          </cell>
          <cell r="AF102">
            <v>64</v>
          </cell>
        </row>
        <row r="103">
          <cell r="B103" t="str">
            <v>洪江市</v>
          </cell>
          <cell r="C103" t="str">
            <v>中部</v>
          </cell>
          <cell r="D103" t="str">
            <v>原贫困县</v>
          </cell>
          <cell r="E103" t="str">
            <v>二档</v>
          </cell>
          <cell r="F103">
            <v>0.5</v>
          </cell>
          <cell r="G103">
            <v>0.45</v>
          </cell>
          <cell r="H103">
            <v>0.05</v>
          </cell>
          <cell r="I103">
            <v>46</v>
          </cell>
          <cell r="J103">
            <v>37</v>
          </cell>
          <cell r="K103">
            <v>9</v>
          </cell>
          <cell r="L103">
            <v>1048</v>
          </cell>
          <cell r="M103">
            <v>1590</v>
          </cell>
          <cell r="N103">
            <v>1473</v>
          </cell>
          <cell r="O103">
            <v>117</v>
          </cell>
          <cell r="P103">
            <v>0.01</v>
          </cell>
          <cell r="Q103">
            <v>16</v>
          </cell>
          <cell r="R103">
            <v>16</v>
          </cell>
          <cell r="S103">
            <v>6</v>
          </cell>
          <cell r="T103">
            <v>2</v>
          </cell>
          <cell r="U103">
            <v>189</v>
          </cell>
        </row>
        <row r="103">
          <cell r="W103">
            <v>189</v>
          </cell>
        </row>
        <row r="103">
          <cell r="AA103">
            <v>251</v>
          </cell>
          <cell r="AB103">
            <v>53</v>
          </cell>
          <cell r="AC103">
            <v>198</v>
          </cell>
          <cell r="AD103">
            <v>159</v>
          </cell>
          <cell r="AE103">
            <v>34</v>
          </cell>
          <cell r="AF103">
            <v>125</v>
          </cell>
        </row>
        <row r="104">
          <cell r="B104" t="str">
            <v>洪江区</v>
          </cell>
          <cell r="C104" t="str">
            <v>中部</v>
          </cell>
          <cell r="D104" t="str">
            <v>原贫困县</v>
          </cell>
          <cell r="E104" t="str">
            <v>二档</v>
          </cell>
          <cell r="F104">
            <v>0.5</v>
          </cell>
          <cell r="G104">
            <v>0.45</v>
          </cell>
          <cell r="H104">
            <v>0.05</v>
          </cell>
          <cell r="I104">
            <v>18</v>
          </cell>
          <cell r="J104">
            <v>9</v>
          </cell>
          <cell r="K104">
            <v>9</v>
          </cell>
          <cell r="L104">
            <v>515</v>
          </cell>
          <cell r="M104">
            <v>700</v>
          </cell>
          <cell r="N104">
            <v>300</v>
          </cell>
          <cell r="O104">
            <v>400</v>
          </cell>
          <cell r="P104">
            <v>0.01</v>
          </cell>
          <cell r="Q104">
            <v>7</v>
          </cell>
          <cell r="R104">
            <v>7</v>
          </cell>
          <cell r="S104">
            <v>1</v>
          </cell>
          <cell r="T104">
            <v>0</v>
          </cell>
        </row>
        <row r="104">
          <cell r="AA104">
            <v>25</v>
          </cell>
          <cell r="AB104">
            <v>16</v>
          </cell>
          <cell r="AC104">
            <v>9</v>
          </cell>
          <cell r="AD104">
            <v>20</v>
          </cell>
          <cell r="AE104">
            <v>10</v>
          </cell>
          <cell r="AF104">
            <v>10</v>
          </cell>
        </row>
        <row r="105">
          <cell r="B105" t="str">
            <v>新晃县</v>
          </cell>
          <cell r="C105" t="str">
            <v>比西</v>
          </cell>
          <cell r="D105" t="str">
            <v>原贫困县</v>
          </cell>
          <cell r="E105" t="str">
            <v>一档</v>
          </cell>
          <cell r="F105">
            <v>0.7</v>
          </cell>
          <cell r="G105">
            <v>0.27</v>
          </cell>
          <cell r="H105">
            <v>0.03</v>
          </cell>
          <cell r="I105">
            <v>227</v>
          </cell>
          <cell r="J105">
            <v>36</v>
          </cell>
          <cell r="K105">
            <v>191</v>
          </cell>
          <cell r="L105">
            <v>1649.7</v>
          </cell>
          <cell r="M105">
            <v>1614</v>
          </cell>
          <cell r="N105">
            <v>1525</v>
          </cell>
          <cell r="O105">
            <v>89</v>
          </cell>
          <cell r="P105">
            <v>0.005</v>
          </cell>
          <cell r="Q105">
            <v>8</v>
          </cell>
          <cell r="R105">
            <v>8</v>
          </cell>
          <cell r="S105">
            <v>4</v>
          </cell>
          <cell r="T105">
            <v>0</v>
          </cell>
        </row>
        <row r="105">
          <cell r="AA105">
            <v>235</v>
          </cell>
          <cell r="AB105">
            <v>44</v>
          </cell>
          <cell r="AC105">
            <v>191</v>
          </cell>
          <cell r="AD105">
            <v>736</v>
          </cell>
          <cell r="AE105">
            <v>546</v>
          </cell>
          <cell r="AF105">
            <v>190</v>
          </cell>
        </row>
        <row r="106">
          <cell r="B106" t="str">
            <v>芷江县</v>
          </cell>
          <cell r="C106" t="str">
            <v>比西</v>
          </cell>
          <cell r="D106" t="str">
            <v>原贫困县</v>
          </cell>
          <cell r="E106" t="str">
            <v>一档</v>
          </cell>
          <cell r="F106">
            <v>0.7</v>
          </cell>
          <cell r="G106">
            <v>0.27</v>
          </cell>
          <cell r="H106">
            <v>0.03</v>
          </cell>
          <cell r="I106">
            <v>143</v>
          </cell>
          <cell r="J106">
            <v>86</v>
          </cell>
          <cell r="K106">
            <v>57</v>
          </cell>
          <cell r="L106">
            <v>934.4</v>
          </cell>
          <cell r="M106">
            <v>898.2</v>
          </cell>
          <cell r="N106">
            <v>718.4</v>
          </cell>
          <cell r="O106">
            <v>179.8</v>
          </cell>
          <cell r="P106">
            <v>0.005</v>
          </cell>
          <cell r="Q106">
            <v>4</v>
          </cell>
          <cell r="R106">
            <v>4</v>
          </cell>
          <cell r="S106">
            <v>2</v>
          </cell>
          <cell r="T106">
            <v>0</v>
          </cell>
        </row>
        <row r="106">
          <cell r="AA106">
            <v>147</v>
          </cell>
          <cell r="AB106">
            <v>90</v>
          </cell>
          <cell r="AC106">
            <v>57</v>
          </cell>
          <cell r="AD106">
            <v>134</v>
          </cell>
          <cell r="AE106">
            <v>71</v>
          </cell>
          <cell r="AF106">
            <v>63</v>
          </cell>
        </row>
        <row r="107">
          <cell r="B107" t="str">
            <v>中方县</v>
          </cell>
          <cell r="C107" t="str">
            <v>中部</v>
          </cell>
          <cell r="D107" t="str">
            <v>原贫困县</v>
          </cell>
          <cell r="E107" t="str">
            <v>二档</v>
          </cell>
          <cell r="F107">
            <v>0.5</v>
          </cell>
          <cell r="G107">
            <v>0.45</v>
          </cell>
          <cell r="H107">
            <v>0.05</v>
          </cell>
          <cell r="I107">
            <v>8</v>
          </cell>
          <cell r="J107">
            <v>40</v>
          </cell>
          <cell r="K107">
            <v>-32</v>
          </cell>
          <cell r="L107">
            <v>415</v>
          </cell>
          <cell r="M107">
            <v>767</v>
          </cell>
          <cell r="N107">
            <v>760</v>
          </cell>
          <cell r="O107">
            <v>7</v>
          </cell>
          <cell r="P107">
            <v>0.01</v>
          </cell>
          <cell r="Q107">
            <v>8</v>
          </cell>
          <cell r="R107">
            <v>8</v>
          </cell>
          <cell r="S107">
            <v>4</v>
          </cell>
          <cell r="T107">
            <v>0</v>
          </cell>
        </row>
        <row r="107">
          <cell r="AA107">
            <v>16</v>
          </cell>
          <cell r="AB107">
            <v>48</v>
          </cell>
          <cell r="AC107">
            <v>-32</v>
          </cell>
          <cell r="AD107">
            <v>76</v>
          </cell>
          <cell r="AE107">
            <v>39</v>
          </cell>
          <cell r="AF107">
            <v>37</v>
          </cell>
        </row>
        <row r="108">
          <cell r="B108" t="str">
            <v>娄底市小计</v>
          </cell>
        </row>
        <row r="108">
          <cell r="I108">
            <v>1376</v>
          </cell>
          <cell r="J108">
            <v>871</v>
          </cell>
          <cell r="K108">
            <v>505</v>
          </cell>
          <cell r="L108">
            <v>20727</v>
          </cell>
          <cell r="M108">
            <v>42740</v>
          </cell>
          <cell r="N108">
            <v>36009</v>
          </cell>
          <cell r="O108">
            <v>6731</v>
          </cell>
        </row>
        <row r="108">
          <cell r="Q108">
            <v>419</v>
          </cell>
          <cell r="R108">
            <v>419</v>
          </cell>
          <cell r="S108">
            <v>78</v>
          </cell>
          <cell r="T108">
            <v>76</v>
          </cell>
          <cell r="U108">
            <v>0</v>
          </cell>
          <cell r="V108">
            <v>0</v>
          </cell>
          <cell r="W108">
            <v>0</v>
          </cell>
          <cell r="X108">
            <v>3000</v>
          </cell>
          <cell r="Y108">
            <v>2000</v>
          </cell>
          <cell r="Z108">
            <v>1000</v>
          </cell>
          <cell r="AA108">
            <v>4795</v>
          </cell>
          <cell r="AB108">
            <v>3290</v>
          </cell>
          <cell r="AC108">
            <v>1505</v>
          </cell>
          <cell r="AD108">
            <v>2871</v>
          </cell>
          <cell r="AE108">
            <v>1265</v>
          </cell>
          <cell r="AF108">
            <v>1606</v>
          </cell>
        </row>
        <row r="109">
          <cell r="B109" t="str">
            <v>娄底市本级及所辖区</v>
          </cell>
          <cell r="C109" t="str">
            <v>中部</v>
          </cell>
          <cell r="D109" t="str">
            <v>其他地区</v>
          </cell>
          <cell r="E109" t="str">
            <v>四档</v>
          </cell>
          <cell r="F109">
            <v>0.5</v>
          </cell>
          <cell r="G109">
            <v>0.25</v>
          </cell>
          <cell r="H109">
            <v>0.25</v>
          </cell>
          <cell r="I109">
            <v>768</v>
          </cell>
          <cell r="J109">
            <v>562</v>
          </cell>
          <cell r="K109">
            <v>206</v>
          </cell>
          <cell r="L109">
            <v>11766</v>
          </cell>
          <cell r="M109">
            <v>24774</v>
          </cell>
          <cell r="N109">
            <v>22144</v>
          </cell>
          <cell r="O109">
            <v>2630</v>
          </cell>
          <cell r="P109">
            <v>0.01</v>
          </cell>
          <cell r="Q109">
            <v>248</v>
          </cell>
          <cell r="R109">
            <v>248</v>
          </cell>
          <cell r="S109">
            <v>49</v>
          </cell>
          <cell r="T109">
            <v>61</v>
          </cell>
        </row>
        <row r="109">
          <cell r="AA109">
            <v>1016</v>
          </cell>
          <cell r="AB109">
            <v>810</v>
          </cell>
          <cell r="AC109">
            <v>206</v>
          </cell>
          <cell r="AD109">
            <v>646</v>
          </cell>
          <cell r="AE109">
            <v>418</v>
          </cell>
          <cell r="AF109">
            <v>228</v>
          </cell>
        </row>
        <row r="110">
          <cell r="B110" t="str">
            <v>双峰县</v>
          </cell>
          <cell r="C110" t="str">
            <v>比西</v>
          </cell>
          <cell r="D110" t="str">
            <v>原贫困县</v>
          </cell>
          <cell r="E110" t="str">
            <v>一档</v>
          </cell>
          <cell r="F110">
            <v>0.7</v>
          </cell>
          <cell r="G110">
            <v>0.27</v>
          </cell>
          <cell r="H110">
            <v>0.03</v>
          </cell>
          <cell r="I110">
            <v>61</v>
          </cell>
          <cell r="J110">
            <v>4</v>
          </cell>
          <cell r="K110">
            <v>57</v>
          </cell>
          <cell r="L110">
            <v>1266.4</v>
          </cell>
          <cell r="M110">
            <v>4021</v>
          </cell>
          <cell r="N110">
            <v>3075</v>
          </cell>
          <cell r="O110">
            <v>946</v>
          </cell>
          <cell r="P110">
            <v>0.01</v>
          </cell>
          <cell r="Q110">
            <v>40</v>
          </cell>
          <cell r="R110">
            <v>40</v>
          </cell>
          <cell r="S110">
            <v>7</v>
          </cell>
          <cell r="T110">
            <v>2</v>
          </cell>
        </row>
        <row r="110">
          <cell r="AA110">
            <v>101</v>
          </cell>
          <cell r="AB110">
            <v>44</v>
          </cell>
          <cell r="AC110">
            <v>57</v>
          </cell>
          <cell r="AD110">
            <v>220</v>
          </cell>
          <cell r="AE110">
            <v>159</v>
          </cell>
          <cell r="AF110">
            <v>61</v>
          </cell>
        </row>
        <row r="111">
          <cell r="B111" t="str">
            <v>新化县</v>
          </cell>
          <cell r="C111" t="str">
            <v>比西</v>
          </cell>
          <cell r="D111" t="str">
            <v>原贫困县</v>
          </cell>
          <cell r="E111" t="str">
            <v>一档</v>
          </cell>
          <cell r="F111">
            <v>0.7</v>
          </cell>
          <cell r="G111">
            <v>0.27</v>
          </cell>
          <cell r="H111">
            <v>0.03</v>
          </cell>
          <cell r="I111">
            <v>350</v>
          </cell>
          <cell r="J111">
            <v>191</v>
          </cell>
          <cell r="K111">
            <v>159</v>
          </cell>
          <cell r="L111">
            <v>2113</v>
          </cell>
          <cell r="M111">
            <v>8345</v>
          </cell>
          <cell r="N111">
            <v>5725</v>
          </cell>
          <cell r="O111">
            <v>2620</v>
          </cell>
          <cell r="P111">
            <v>0.01</v>
          </cell>
          <cell r="Q111">
            <v>83</v>
          </cell>
          <cell r="R111">
            <v>83</v>
          </cell>
          <cell r="S111">
            <v>13</v>
          </cell>
          <cell r="T111">
            <v>4</v>
          </cell>
        </row>
        <row r="111">
          <cell r="AA111">
            <v>433</v>
          </cell>
          <cell r="AB111">
            <v>274</v>
          </cell>
          <cell r="AC111">
            <v>159</v>
          </cell>
          <cell r="AD111">
            <v>463</v>
          </cell>
          <cell r="AE111">
            <v>335</v>
          </cell>
          <cell r="AF111">
            <v>128</v>
          </cell>
        </row>
        <row r="112">
          <cell r="B112" t="str">
            <v>冷水江市</v>
          </cell>
          <cell r="C112" t="str">
            <v>比西</v>
          </cell>
          <cell r="D112" t="str">
            <v>其他地区</v>
          </cell>
          <cell r="E112" t="str">
            <v>三档</v>
          </cell>
          <cell r="F112">
            <v>0.7</v>
          </cell>
          <cell r="G112">
            <v>0.15</v>
          </cell>
          <cell r="H112">
            <v>0.15</v>
          </cell>
          <cell r="I112">
            <v>117</v>
          </cell>
          <cell r="J112">
            <v>83</v>
          </cell>
          <cell r="K112">
            <v>34</v>
          </cell>
          <cell r="L112">
            <v>3502</v>
          </cell>
          <cell r="M112">
            <v>3877</v>
          </cell>
          <cell r="N112">
            <v>3877</v>
          </cell>
          <cell r="O112">
            <v>0</v>
          </cell>
          <cell r="P112">
            <v>0.01</v>
          </cell>
          <cell r="Q112">
            <v>39</v>
          </cell>
          <cell r="R112">
            <v>39</v>
          </cell>
          <cell r="S112">
            <v>5</v>
          </cell>
          <cell r="T112">
            <v>7</v>
          </cell>
        </row>
        <row r="112">
          <cell r="AA112">
            <v>156</v>
          </cell>
          <cell r="AB112">
            <v>122</v>
          </cell>
          <cell r="AC112">
            <v>34</v>
          </cell>
          <cell r="AD112">
            <v>326</v>
          </cell>
          <cell r="AE112">
            <v>239</v>
          </cell>
          <cell r="AF112">
            <v>87</v>
          </cell>
        </row>
        <row r="113">
          <cell r="B113" t="str">
            <v>涟源市</v>
          </cell>
          <cell r="C113" t="str">
            <v>中部</v>
          </cell>
          <cell r="D113" t="str">
            <v>原贫困县</v>
          </cell>
          <cell r="E113" t="str">
            <v>二档</v>
          </cell>
          <cell r="F113">
            <v>0.5</v>
          </cell>
          <cell r="G113">
            <v>0.45</v>
          </cell>
          <cell r="H113">
            <v>0.05</v>
          </cell>
          <cell r="I113">
            <v>80</v>
          </cell>
          <cell r="J113">
            <v>31</v>
          </cell>
          <cell r="K113">
            <v>49</v>
          </cell>
          <cell r="L113">
            <v>2079.6</v>
          </cell>
          <cell r="M113">
            <v>1723</v>
          </cell>
          <cell r="N113">
            <v>1188</v>
          </cell>
          <cell r="O113">
            <v>535</v>
          </cell>
          <cell r="P113">
            <v>0.005</v>
          </cell>
          <cell r="Q113">
            <v>9</v>
          </cell>
          <cell r="R113">
            <v>9</v>
          </cell>
          <cell r="S113">
            <v>4</v>
          </cell>
          <cell r="T113">
            <v>2</v>
          </cell>
        </row>
        <row r="113">
          <cell r="X113">
            <v>3000</v>
          </cell>
          <cell r="Y113">
            <v>2000</v>
          </cell>
          <cell r="Z113">
            <v>1000</v>
          </cell>
          <cell r="AA113">
            <v>3089</v>
          </cell>
          <cell r="AB113">
            <v>2040</v>
          </cell>
          <cell r="AC113">
            <v>1049</v>
          </cell>
          <cell r="AD113">
            <v>1216</v>
          </cell>
          <cell r="AE113">
            <v>114</v>
          </cell>
          <cell r="AF113">
            <v>1102</v>
          </cell>
        </row>
        <row r="114">
          <cell r="B114" t="str">
            <v>湘西州小计</v>
          </cell>
          <cell r="C114" t="str">
            <v>比西</v>
          </cell>
          <cell r="D114" t="str">
            <v>原贫困县</v>
          </cell>
          <cell r="E114" t="str">
            <v>一档</v>
          </cell>
          <cell r="F114">
            <v>0.7</v>
          </cell>
          <cell r="G114">
            <v>0.27</v>
          </cell>
          <cell r="H114">
            <v>0.03</v>
          </cell>
          <cell r="I114">
            <v>2347</v>
          </cell>
          <cell r="J114">
            <v>1424</v>
          </cell>
          <cell r="K114">
            <v>923</v>
          </cell>
          <cell r="L114">
            <v>28368</v>
          </cell>
          <cell r="M114">
            <v>28053.6</v>
          </cell>
          <cell r="N114">
            <v>20461.3</v>
          </cell>
          <cell r="O114">
            <v>7592.3</v>
          </cell>
          <cell r="P114">
            <v>0.005</v>
          </cell>
          <cell r="Q114">
            <v>140</v>
          </cell>
          <cell r="R114">
            <v>140</v>
          </cell>
          <cell r="S114">
            <v>49</v>
          </cell>
          <cell r="T114">
            <v>13</v>
          </cell>
        </row>
        <row r="114">
          <cell r="AA114">
            <v>2487</v>
          </cell>
          <cell r="AB114">
            <v>1564</v>
          </cell>
          <cell r="AC114">
            <v>923</v>
          </cell>
          <cell r="AD114">
            <v>3514</v>
          </cell>
          <cell r="AE114">
            <v>2586</v>
          </cell>
          <cell r="AF114">
            <v>928</v>
          </cell>
        </row>
      </sheetData>
      <sheetData sheetId="1">
        <row r="11">
          <cell r="B11" t="str">
            <v>长沙市本级及所辖区</v>
          </cell>
          <cell r="C11" t="str">
            <v>中部</v>
          </cell>
          <cell r="D11" t="str">
            <v>长株潭</v>
          </cell>
          <cell r="E11" t="str">
            <v>四档</v>
          </cell>
          <cell r="F11">
            <v>0.5</v>
          </cell>
          <cell r="G11">
            <v>0.05</v>
          </cell>
          <cell r="H11">
            <v>0.45</v>
          </cell>
          <cell r="I11" t="str">
            <v>中部</v>
          </cell>
          <cell r="J11" t="str">
            <v>长株潭</v>
          </cell>
          <cell r="K11" t="str">
            <v>三档</v>
          </cell>
          <cell r="L11">
            <v>0.5</v>
          </cell>
          <cell r="M11">
            <v>0.05</v>
          </cell>
          <cell r="N11">
            <v>0.45</v>
          </cell>
        </row>
        <row r="11">
          <cell r="P11">
            <v>397.43</v>
          </cell>
          <cell r="Q11">
            <v>198.72</v>
          </cell>
          <cell r="R11">
            <v>19.87</v>
          </cell>
          <cell r="S11">
            <v>178.84</v>
          </cell>
        </row>
        <row r="11">
          <cell r="X11">
            <v>397.43</v>
          </cell>
          <cell r="Y11">
            <v>198.72</v>
          </cell>
          <cell r="Z11">
            <v>19.87</v>
          </cell>
          <cell r="AA11">
            <v>178.84</v>
          </cell>
          <cell r="AB11">
            <v>108.71</v>
          </cell>
          <cell r="AC11">
            <v>54.355</v>
          </cell>
          <cell r="AD11">
            <v>5.4355</v>
          </cell>
          <cell r="AE11">
            <v>48.9195</v>
          </cell>
          <cell r="AF11">
            <v>506</v>
          </cell>
          <cell r="AG11">
            <v>253</v>
          </cell>
          <cell r="AH11">
            <v>25</v>
          </cell>
          <cell r="AI11">
            <v>228</v>
          </cell>
          <cell r="AJ11">
            <v>314</v>
          </cell>
          <cell r="AK11">
            <v>276</v>
          </cell>
          <cell r="AL11">
            <v>38</v>
          </cell>
          <cell r="AM11">
            <v>-36</v>
          </cell>
          <cell r="AN11">
            <v>-23</v>
          </cell>
          <cell r="AO11">
            <v>-13</v>
          </cell>
          <cell r="AP11">
            <v>12169.17</v>
          </cell>
          <cell r="AQ11">
            <v>315</v>
          </cell>
          <cell r="AR11">
            <v>278</v>
          </cell>
          <cell r="AS11">
            <v>37</v>
          </cell>
        </row>
        <row r="12">
          <cell r="B12" t="str">
            <v>浏阳市</v>
          </cell>
          <cell r="C12" t="str">
            <v>中部</v>
          </cell>
          <cell r="D12" t="str">
            <v>长株潭</v>
          </cell>
          <cell r="E12" t="str">
            <v>四档</v>
          </cell>
          <cell r="F12">
            <v>0.5</v>
          </cell>
          <cell r="G12">
            <v>0.05</v>
          </cell>
          <cell r="H12">
            <v>0.45</v>
          </cell>
          <cell r="I12" t="str">
            <v>中部</v>
          </cell>
          <cell r="J12" t="str">
            <v>长株潭</v>
          </cell>
          <cell r="K12" t="str">
            <v>三档</v>
          </cell>
          <cell r="L12">
            <v>0.5</v>
          </cell>
          <cell r="M12">
            <v>0.05</v>
          </cell>
          <cell r="N12">
            <v>0.45</v>
          </cell>
        </row>
        <row r="12">
          <cell r="P12">
            <v>113.6</v>
          </cell>
          <cell r="Q12">
            <v>56.8</v>
          </cell>
          <cell r="R12">
            <v>5.68</v>
          </cell>
          <cell r="S12">
            <v>51.12</v>
          </cell>
          <cell r="T12">
            <v>88.859198</v>
          </cell>
          <cell r="U12">
            <v>44.429599</v>
          </cell>
          <cell r="V12">
            <v>4.4429599</v>
          </cell>
          <cell r="W12">
            <v>39.9866391</v>
          </cell>
          <cell r="X12">
            <v>24.740802</v>
          </cell>
          <cell r="Y12">
            <v>12.370401</v>
          </cell>
          <cell r="Z12">
            <v>1.2370401</v>
          </cell>
          <cell r="AA12">
            <v>11.1333609</v>
          </cell>
          <cell r="AB12">
            <v>13.51</v>
          </cell>
          <cell r="AC12">
            <v>6.755</v>
          </cell>
          <cell r="AD12">
            <v>0.6755</v>
          </cell>
          <cell r="AE12">
            <v>6.0795</v>
          </cell>
          <cell r="AF12">
            <v>38</v>
          </cell>
          <cell r="AG12">
            <v>19</v>
          </cell>
          <cell r="AH12">
            <v>2</v>
          </cell>
          <cell r="AI12">
            <v>17</v>
          </cell>
          <cell r="AJ12">
            <v>79</v>
          </cell>
          <cell r="AK12">
            <v>70</v>
          </cell>
          <cell r="AL12">
            <v>9</v>
          </cell>
          <cell r="AM12">
            <v>-58</v>
          </cell>
          <cell r="AN12">
            <v>-51</v>
          </cell>
          <cell r="AO12">
            <v>-7</v>
          </cell>
          <cell r="AP12">
            <v>4435.58</v>
          </cell>
          <cell r="AQ12">
            <v>31</v>
          </cell>
          <cell r="AR12">
            <v>21</v>
          </cell>
          <cell r="AS12">
            <v>10</v>
          </cell>
        </row>
        <row r="13">
          <cell r="B13" t="str">
            <v>宁乡市</v>
          </cell>
          <cell r="C13" t="str">
            <v>中部</v>
          </cell>
          <cell r="D13" t="str">
            <v>长株潭</v>
          </cell>
          <cell r="E13" t="str">
            <v>四档</v>
          </cell>
          <cell r="F13">
            <v>0.5</v>
          </cell>
          <cell r="G13">
            <v>0.05</v>
          </cell>
          <cell r="H13">
            <v>0.45</v>
          </cell>
          <cell r="I13" t="str">
            <v>中部</v>
          </cell>
          <cell r="J13" t="str">
            <v>长株潭</v>
          </cell>
          <cell r="K13" t="str">
            <v>三档</v>
          </cell>
          <cell r="L13">
            <v>0.5</v>
          </cell>
          <cell r="M13">
            <v>0.05</v>
          </cell>
          <cell r="N13">
            <v>0.45</v>
          </cell>
        </row>
        <row r="13">
          <cell r="P13">
            <v>37.74</v>
          </cell>
          <cell r="Q13">
            <v>18.87</v>
          </cell>
          <cell r="R13">
            <v>1.89</v>
          </cell>
          <cell r="S13">
            <v>16.98</v>
          </cell>
        </row>
        <row r="13">
          <cell r="X13">
            <v>37.74</v>
          </cell>
          <cell r="Y13">
            <v>18.87</v>
          </cell>
          <cell r="Z13">
            <v>1.89</v>
          </cell>
          <cell r="AA13">
            <v>16.98</v>
          </cell>
          <cell r="AB13">
            <v>3.61</v>
          </cell>
          <cell r="AC13">
            <v>1.805</v>
          </cell>
          <cell r="AD13">
            <v>0.1805</v>
          </cell>
          <cell r="AE13">
            <v>1.6245</v>
          </cell>
          <cell r="AF13">
            <v>41</v>
          </cell>
          <cell r="AG13">
            <v>21</v>
          </cell>
          <cell r="AH13">
            <v>2</v>
          </cell>
          <cell r="AI13">
            <v>18</v>
          </cell>
          <cell r="AJ13">
            <v>24</v>
          </cell>
          <cell r="AK13">
            <v>18</v>
          </cell>
          <cell r="AL13">
            <v>6</v>
          </cell>
          <cell r="AM13">
            <v>-1</v>
          </cell>
          <cell r="AN13">
            <v>3</v>
          </cell>
          <cell r="AO13">
            <v>-4</v>
          </cell>
          <cell r="AP13">
            <v>695</v>
          </cell>
          <cell r="AQ13">
            <v>26</v>
          </cell>
          <cell r="AR13">
            <v>23</v>
          </cell>
          <cell r="AS13">
            <v>3</v>
          </cell>
        </row>
        <row r="14">
          <cell r="B14" t="str">
            <v>株洲市小计</v>
          </cell>
        </row>
        <row r="14">
          <cell r="P14">
            <v>1992.05</v>
          </cell>
          <cell r="Q14">
            <v>1113.84</v>
          </cell>
          <cell r="R14">
            <v>229.21</v>
          </cell>
          <cell r="S14">
            <v>649</v>
          </cell>
        </row>
        <row r="14">
          <cell r="X14">
            <v>1992.05</v>
          </cell>
          <cell r="Y14">
            <v>1113.84</v>
          </cell>
          <cell r="Z14">
            <v>229.21</v>
          </cell>
          <cell r="AA14">
            <v>649</v>
          </cell>
          <cell r="AB14">
            <v>587.200663</v>
          </cell>
          <cell r="AC14">
            <v>293.6003315</v>
          </cell>
          <cell r="AD14">
            <v>114.79935315</v>
          </cell>
          <cell r="AE14">
            <v>178.80097835</v>
          </cell>
          <cell r="AF14">
            <v>2580</v>
          </cell>
          <cell r="AG14">
            <v>1407</v>
          </cell>
          <cell r="AH14">
            <v>344</v>
          </cell>
          <cell r="AI14">
            <v>829</v>
          </cell>
          <cell r="AJ14">
            <v>1908</v>
          </cell>
          <cell r="AK14">
            <v>1565</v>
          </cell>
          <cell r="AL14">
            <v>343</v>
          </cell>
          <cell r="AM14">
            <v>-157</v>
          </cell>
          <cell r="AN14">
            <v>-158</v>
          </cell>
          <cell r="AO14">
            <v>1</v>
          </cell>
          <cell r="AP14">
            <v>65485.56525</v>
          </cell>
          <cell r="AQ14">
            <v>2047</v>
          </cell>
          <cell r="AR14">
            <v>1546</v>
          </cell>
          <cell r="AS14">
            <v>501</v>
          </cell>
        </row>
        <row r="15">
          <cell r="B15" t="str">
            <v>株洲市本级及所辖区</v>
          </cell>
          <cell r="C15" t="str">
            <v>中部</v>
          </cell>
          <cell r="D15" t="str">
            <v>长株潭</v>
          </cell>
          <cell r="E15" t="str">
            <v>四档</v>
          </cell>
          <cell r="F15">
            <v>0.5</v>
          </cell>
          <cell r="G15">
            <v>0.05</v>
          </cell>
          <cell r="H15">
            <v>0.45</v>
          </cell>
          <cell r="I15" t="str">
            <v>中部</v>
          </cell>
          <cell r="J15" t="str">
            <v>长株潭</v>
          </cell>
          <cell r="K15" t="str">
            <v>三档</v>
          </cell>
          <cell r="L15">
            <v>0.5</v>
          </cell>
          <cell r="M15">
            <v>0.05</v>
          </cell>
          <cell r="N15">
            <v>0.45</v>
          </cell>
        </row>
        <row r="15">
          <cell r="P15">
            <v>784</v>
          </cell>
          <cell r="Q15">
            <v>392</v>
          </cell>
          <cell r="R15">
            <v>39.2</v>
          </cell>
          <cell r="S15">
            <v>352.8</v>
          </cell>
        </row>
        <row r="15">
          <cell r="X15">
            <v>784</v>
          </cell>
          <cell r="Y15">
            <v>392</v>
          </cell>
          <cell r="Z15">
            <v>39.2</v>
          </cell>
          <cell r="AA15">
            <v>352.8</v>
          </cell>
          <cell r="AB15">
            <v>193.83</v>
          </cell>
          <cell r="AC15">
            <v>96.915</v>
          </cell>
          <cell r="AD15">
            <v>9.6915</v>
          </cell>
          <cell r="AE15">
            <v>87.2235</v>
          </cell>
          <cell r="AF15">
            <v>978</v>
          </cell>
          <cell r="AG15">
            <v>489</v>
          </cell>
          <cell r="AH15">
            <v>49</v>
          </cell>
          <cell r="AI15">
            <v>440</v>
          </cell>
          <cell r="AJ15">
            <v>907</v>
          </cell>
          <cell r="AK15">
            <v>804</v>
          </cell>
          <cell r="AL15">
            <v>103</v>
          </cell>
          <cell r="AM15">
            <v>-369</v>
          </cell>
          <cell r="AN15">
            <v>-315</v>
          </cell>
          <cell r="AO15">
            <v>-54</v>
          </cell>
          <cell r="AP15">
            <v>27424.2615</v>
          </cell>
          <cell r="AQ15">
            <v>647</v>
          </cell>
          <cell r="AR15">
            <v>537</v>
          </cell>
          <cell r="AS15">
            <v>110</v>
          </cell>
        </row>
        <row r="16">
          <cell r="B16" t="str">
            <v>渌口区</v>
          </cell>
          <cell r="C16" t="str">
            <v>中部</v>
          </cell>
          <cell r="D16" t="str">
            <v>长株潭</v>
          </cell>
          <cell r="E16" t="str">
            <v>四档</v>
          </cell>
          <cell r="F16">
            <v>0.5</v>
          </cell>
          <cell r="G16">
            <v>0.05</v>
          </cell>
          <cell r="H16">
            <v>0.45</v>
          </cell>
          <cell r="I16" t="str">
            <v>中部</v>
          </cell>
          <cell r="J16" t="str">
            <v>长株潭</v>
          </cell>
          <cell r="K16" t="str">
            <v>三档</v>
          </cell>
          <cell r="L16">
            <v>0.5</v>
          </cell>
          <cell r="M16">
            <v>0.05</v>
          </cell>
          <cell r="N16">
            <v>0.45</v>
          </cell>
        </row>
        <row r="16">
          <cell r="P16">
            <v>140.62</v>
          </cell>
          <cell r="Q16">
            <v>70.31</v>
          </cell>
          <cell r="R16">
            <v>7.03</v>
          </cell>
          <cell r="S16">
            <v>63.28</v>
          </cell>
        </row>
        <row r="16">
          <cell r="X16">
            <v>140.62</v>
          </cell>
          <cell r="Y16">
            <v>70.31</v>
          </cell>
          <cell r="Z16">
            <v>7.03</v>
          </cell>
          <cell r="AA16">
            <v>63.28</v>
          </cell>
          <cell r="AB16">
            <v>37.452363</v>
          </cell>
          <cell r="AC16">
            <v>18.7261815</v>
          </cell>
          <cell r="AD16">
            <v>1.87261815</v>
          </cell>
          <cell r="AE16">
            <v>16.85356335</v>
          </cell>
          <cell r="AF16">
            <v>178</v>
          </cell>
          <cell r="AG16">
            <v>89</v>
          </cell>
          <cell r="AH16">
            <v>9</v>
          </cell>
          <cell r="AI16">
            <v>80</v>
          </cell>
          <cell r="AJ16">
            <v>87</v>
          </cell>
          <cell r="AK16">
            <v>80</v>
          </cell>
          <cell r="AL16">
            <v>7</v>
          </cell>
          <cell r="AM16">
            <v>11</v>
          </cell>
          <cell r="AN16">
            <v>9</v>
          </cell>
          <cell r="AO16">
            <v>2</v>
          </cell>
          <cell r="AP16">
            <v>3497</v>
          </cell>
          <cell r="AQ16">
            <v>111</v>
          </cell>
          <cell r="AR16">
            <v>100</v>
          </cell>
          <cell r="AS16">
            <v>11</v>
          </cell>
        </row>
        <row r="17">
          <cell r="B17" t="str">
            <v>攸县</v>
          </cell>
          <cell r="C17" t="str">
            <v>中部</v>
          </cell>
          <cell r="D17" t="str">
            <v>长株潭</v>
          </cell>
          <cell r="E17" t="str">
            <v>四档</v>
          </cell>
          <cell r="F17">
            <v>0.5</v>
          </cell>
          <cell r="G17">
            <v>0.05</v>
          </cell>
          <cell r="H17">
            <v>0.45</v>
          </cell>
          <cell r="I17" t="str">
            <v>中部</v>
          </cell>
          <cell r="J17" t="str">
            <v>长株潭</v>
          </cell>
          <cell r="K17" t="str">
            <v>三档</v>
          </cell>
          <cell r="L17">
            <v>0.5</v>
          </cell>
          <cell r="M17">
            <v>0.05</v>
          </cell>
          <cell r="N17">
            <v>0.45</v>
          </cell>
        </row>
        <row r="17">
          <cell r="P17">
            <v>72.61</v>
          </cell>
          <cell r="Q17">
            <v>36.3</v>
          </cell>
          <cell r="R17">
            <v>3.63</v>
          </cell>
          <cell r="S17">
            <v>32.68</v>
          </cell>
        </row>
        <row r="17">
          <cell r="X17">
            <v>72.61</v>
          </cell>
          <cell r="Y17">
            <v>36.3</v>
          </cell>
          <cell r="Z17">
            <v>3.63</v>
          </cell>
          <cell r="AA17">
            <v>32.68</v>
          </cell>
          <cell r="AB17">
            <v>23.39</v>
          </cell>
          <cell r="AC17">
            <v>11.695</v>
          </cell>
          <cell r="AD17">
            <v>1.1695</v>
          </cell>
          <cell r="AE17">
            <v>10.5255</v>
          </cell>
          <cell r="AF17">
            <v>96</v>
          </cell>
          <cell r="AG17">
            <v>48</v>
          </cell>
          <cell r="AH17">
            <v>5</v>
          </cell>
          <cell r="AI17">
            <v>43</v>
          </cell>
          <cell r="AJ17">
            <v>151</v>
          </cell>
          <cell r="AK17">
            <v>97</v>
          </cell>
          <cell r="AL17">
            <v>54</v>
          </cell>
          <cell r="AM17">
            <v>-98</v>
          </cell>
          <cell r="AN17">
            <v>-49</v>
          </cell>
          <cell r="AO17">
            <v>-49</v>
          </cell>
          <cell r="AP17">
            <v>2826.9</v>
          </cell>
          <cell r="AQ17">
            <v>66</v>
          </cell>
          <cell r="AR17">
            <v>53</v>
          </cell>
          <cell r="AS17">
            <v>13</v>
          </cell>
        </row>
        <row r="18">
          <cell r="B18" t="str">
            <v>茶陵县</v>
          </cell>
          <cell r="C18" t="str">
            <v>比西</v>
          </cell>
          <cell r="D18" t="str">
            <v>原贫困县</v>
          </cell>
          <cell r="E18" t="str">
            <v>一档</v>
          </cell>
          <cell r="F18">
            <v>0.7</v>
          </cell>
          <cell r="G18">
            <v>0.25</v>
          </cell>
          <cell r="H18">
            <v>0.05</v>
          </cell>
          <cell r="I18" t="str">
            <v>中部</v>
          </cell>
          <cell r="J18" t="str">
            <v>原贫困县</v>
          </cell>
          <cell r="K18" t="str">
            <v>一档</v>
          </cell>
          <cell r="L18">
            <v>0.5</v>
          </cell>
          <cell r="M18">
            <v>0.45</v>
          </cell>
          <cell r="N18">
            <v>0.05</v>
          </cell>
        </row>
        <row r="18">
          <cell r="P18">
            <v>285.1</v>
          </cell>
          <cell r="Q18">
            <v>199.57</v>
          </cell>
          <cell r="R18">
            <v>76.98</v>
          </cell>
          <cell r="S18">
            <v>8.55</v>
          </cell>
        </row>
        <row r="18">
          <cell r="X18">
            <v>285.1</v>
          </cell>
          <cell r="Y18">
            <v>199.57</v>
          </cell>
          <cell r="Z18">
            <v>76.98</v>
          </cell>
          <cell r="AA18">
            <v>8.55</v>
          </cell>
          <cell r="AB18">
            <v>118.5983</v>
          </cell>
          <cell r="AC18">
            <v>59.29915</v>
          </cell>
          <cell r="AD18">
            <v>53.369235</v>
          </cell>
          <cell r="AE18">
            <v>5.929915</v>
          </cell>
          <cell r="AF18">
            <v>404</v>
          </cell>
          <cell r="AG18">
            <v>259</v>
          </cell>
          <cell r="AH18">
            <v>130</v>
          </cell>
          <cell r="AI18">
            <v>15</v>
          </cell>
          <cell r="AJ18">
            <v>248</v>
          </cell>
          <cell r="AK18">
            <v>181</v>
          </cell>
          <cell r="AL18">
            <v>67</v>
          </cell>
          <cell r="AM18">
            <v>141</v>
          </cell>
          <cell r="AN18">
            <v>78</v>
          </cell>
          <cell r="AO18">
            <v>63</v>
          </cell>
          <cell r="AP18">
            <v>9274</v>
          </cell>
          <cell r="AQ18">
            <v>505</v>
          </cell>
          <cell r="AR18">
            <v>284</v>
          </cell>
          <cell r="AS18">
            <v>221</v>
          </cell>
        </row>
        <row r="19">
          <cell r="B19" t="str">
            <v>炎陵县</v>
          </cell>
          <cell r="C19" t="str">
            <v>比西</v>
          </cell>
          <cell r="D19" t="str">
            <v>原贫困县</v>
          </cell>
          <cell r="E19" t="str">
            <v>一档</v>
          </cell>
          <cell r="F19">
            <v>0.7</v>
          </cell>
          <cell r="G19">
            <v>0.25</v>
          </cell>
          <cell r="H19">
            <v>0.05</v>
          </cell>
          <cell r="I19" t="str">
            <v>中部</v>
          </cell>
          <cell r="J19" t="str">
            <v>原贫困县</v>
          </cell>
          <cell r="K19" t="str">
            <v>一档</v>
          </cell>
          <cell r="L19">
            <v>0.5</v>
          </cell>
          <cell r="M19">
            <v>0.45</v>
          </cell>
          <cell r="N19">
            <v>0.05</v>
          </cell>
        </row>
        <row r="19">
          <cell r="P19">
            <v>304</v>
          </cell>
          <cell r="Q19">
            <v>212.8</v>
          </cell>
          <cell r="R19">
            <v>82.08</v>
          </cell>
          <cell r="S19">
            <v>9.12</v>
          </cell>
        </row>
        <row r="19">
          <cell r="X19">
            <v>304</v>
          </cell>
          <cell r="Y19">
            <v>212.8</v>
          </cell>
          <cell r="Z19">
            <v>82.08</v>
          </cell>
          <cell r="AA19">
            <v>9.12</v>
          </cell>
          <cell r="AB19">
            <v>95</v>
          </cell>
          <cell r="AC19">
            <v>47.5</v>
          </cell>
          <cell r="AD19">
            <v>42.75</v>
          </cell>
          <cell r="AE19">
            <v>4.75</v>
          </cell>
          <cell r="AF19">
            <v>399</v>
          </cell>
          <cell r="AG19">
            <v>260</v>
          </cell>
          <cell r="AH19">
            <v>125</v>
          </cell>
          <cell r="AI19">
            <v>14</v>
          </cell>
          <cell r="AJ19">
            <v>352</v>
          </cell>
          <cell r="AK19">
            <v>258</v>
          </cell>
          <cell r="AL19">
            <v>94</v>
          </cell>
          <cell r="AM19">
            <v>33</v>
          </cell>
          <cell r="AN19">
            <v>2</v>
          </cell>
          <cell r="AO19">
            <v>31</v>
          </cell>
          <cell r="AP19">
            <v>5867.91375</v>
          </cell>
          <cell r="AQ19">
            <v>411</v>
          </cell>
          <cell r="AR19">
            <v>285</v>
          </cell>
          <cell r="AS19">
            <v>126</v>
          </cell>
        </row>
        <row r="20">
          <cell r="B20" t="str">
            <v>醴陵市</v>
          </cell>
          <cell r="C20" t="str">
            <v>中部</v>
          </cell>
          <cell r="D20" t="str">
            <v>长株潭</v>
          </cell>
          <cell r="E20" t="str">
            <v>四档</v>
          </cell>
          <cell r="F20">
            <v>0.5</v>
          </cell>
          <cell r="G20">
            <v>0.05</v>
          </cell>
          <cell r="H20">
            <v>0.45</v>
          </cell>
          <cell r="I20" t="str">
            <v>中部</v>
          </cell>
          <cell r="J20" t="str">
            <v>长株潭</v>
          </cell>
          <cell r="K20" t="str">
            <v>三档</v>
          </cell>
          <cell r="L20">
            <v>0.5</v>
          </cell>
          <cell r="M20">
            <v>0.05</v>
          </cell>
          <cell r="N20">
            <v>0.45</v>
          </cell>
        </row>
        <row r="20">
          <cell r="P20">
            <v>405.72</v>
          </cell>
          <cell r="Q20">
            <v>202.86</v>
          </cell>
          <cell r="R20">
            <v>20.29</v>
          </cell>
          <cell r="S20">
            <v>182.57</v>
          </cell>
        </row>
        <row r="20">
          <cell r="X20">
            <v>405.72</v>
          </cell>
          <cell r="Y20">
            <v>202.86</v>
          </cell>
          <cell r="Z20">
            <v>20.29</v>
          </cell>
          <cell r="AA20">
            <v>182.57</v>
          </cell>
          <cell r="AB20">
            <v>118.93</v>
          </cell>
          <cell r="AC20">
            <v>59.465</v>
          </cell>
          <cell r="AD20">
            <v>5.9465</v>
          </cell>
          <cell r="AE20">
            <v>53.5185</v>
          </cell>
          <cell r="AF20">
            <v>525</v>
          </cell>
          <cell r="AG20">
            <v>262</v>
          </cell>
          <cell r="AH20">
            <v>26</v>
          </cell>
          <cell r="AI20">
            <v>237</v>
          </cell>
          <cell r="AJ20">
            <v>163</v>
          </cell>
          <cell r="AK20">
            <v>145</v>
          </cell>
          <cell r="AL20">
            <v>18</v>
          </cell>
          <cell r="AM20">
            <v>125</v>
          </cell>
          <cell r="AN20">
            <v>117</v>
          </cell>
          <cell r="AO20">
            <v>8</v>
          </cell>
          <cell r="AP20">
            <v>16595.49</v>
          </cell>
          <cell r="AQ20">
            <v>307</v>
          </cell>
          <cell r="AR20">
            <v>287</v>
          </cell>
          <cell r="AS20">
            <v>20</v>
          </cell>
        </row>
        <row r="21">
          <cell r="B21" t="str">
            <v>湘潭市小计</v>
          </cell>
        </row>
        <row r="21">
          <cell r="P21">
            <v>852.8</v>
          </cell>
          <cell r="Q21">
            <v>438.93</v>
          </cell>
          <cell r="R21">
            <v>41.39</v>
          </cell>
          <cell r="S21">
            <v>372.48</v>
          </cell>
          <cell r="T21">
            <v>118.18</v>
          </cell>
          <cell r="U21">
            <v>59.09</v>
          </cell>
          <cell r="V21">
            <v>5.909</v>
          </cell>
          <cell r="W21">
            <v>53.181</v>
          </cell>
          <cell r="X21">
            <v>734.62</v>
          </cell>
          <cell r="Y21">
            <v>379.84</v>
          </cell>
          <cell r="Z21">
            <v>35.481</v>
          </cell>
          <cell r="AA21">
            <v>319.299</v>
          </cell>
          <cell r="AB21">
            <v>290.15</v>
          </cell>
          <cell r="AC21">
            <v>145.075</v>
          </cell>
          <cell r="AD21">
            <v>14.5075</v>
          </cell>
          <cell r="AE21">
            <v>130.5675</v>
          </cell>
          <cell r="AF21">
            <v>1025</v>
          </cell>
          <cell r="AG21">
            <v>525</v>
          </cell>
          <cell r="AH21">
            <v>51</v>
          </cell>
          <cell r="AI21">
            <v>449</v>
          </cell>
          <cell r="AJ21">
            <v>652</v>
          </cell>
          <cell r="AK21">
            <v>580</v>
          </cell>
          <cell r="AL21">
            <v>72</v>
          </cell>
          <cell r="AM21">
            <v>-76</v>
          </cell>
          <cell r="AN21">
            <v>-55</v>
          </cell>
          <cell r="AO21">
            <v>-21</v>
          </cell>
          <cell r="AP21">
            <v>43717.66</v>
          </cell>
          <cell r="AQ21">
            <v>672</v>
          </cell>
          <cell r="AR21">
            <v>576</v>
          </cell>
          <cell r="AS21">
            <v>96</v>
          </cell>
        </row>
        <row r="22">
          <cell r="B22" t="str">
            <v>湘潭市本级及所辖区</v>
          </cell>
          <cell r="C22" t="str">
            <v>中部</v>
          </cell>
          <cell r="D22" t="str">
            <v>长株潭</v>
          </cell>
          <cell r="E22" t="str">
            <v>四档</v>
          </cell>
          <cell r="F22">
            <v>0.5</v>
          </cell>
          <cell r="G22">
            <v>0.05</v>
          </cell>
          <cell r="H22">
            <v>0.45</v>
          </cell>
          <cell r="I22" t="str">
            <v>中部</v>
          </cell>
          <cell r="J22" t="str">
            <v>长株潭</v>
          </cell>
          <cell r="K22" t="str">
            <v>三档</v>
          </cell>
          <cell r="L22">
            <v>0.5</v>
          </cell>
          <cell r="M22">
            <v>0.05</v>
          </cell>
          <cell r="N22">
            <v>0.45</v>
          </cell>
        </row>
        <row r="22">
          <cell r="P22">
            <v>546</v>
          </cell>
          <cell r="Q22">
            <v>273</v>
          </cell>
          <cell r="R22">
            <v>27.3</v>
          </cell>
          <cell r="S22">
            <v>245.7</v>
          </cell>
        </row>
        <row r="22">
          <cell r="X22">
            <v>546</v>
          </cell>
          <cell r="Y22">
            <v>273</v>
          </cell>
          <cell r="Z22">
            <v>27.3</v>
          </cell>
          <cell r="AA22">
            <v>245.7</v>
          </cell>
          <cell r="AB22">
            <v>209.87</v>
          </cell>
          <cell r="AC22">
            <v>104.935</v>
          </cell>
          <cell r="AD22">
            <v>10.4935</v>
          </cell>
          <cell r="AE22">
            <v>94.4415</v>
          </cell>
          <cell r="AF22">
            <v>756</v>
          </cell>
          <cell r="AG22">
            <v>378</v>
          </cell>
          <cell r="AH22">
            <v>38</v>
          </cell>
          <cell r="AI22">
            <v>340</v>
          </cell>
          <cell r="AJ22">
            <v>389</v>
          </cell>
          <cell r="AK22">
            <v>359</v>
          </cell>
          <cell r="AL22">
            <v>30</v>
          </cell>
          <cell r="AM22">
            <v>27</v>
          </cell>
          <cell r="AN22">
            <v>19</v>
          </cell>
          <cell r="AO22">
            <v>8</v>
          </cell>
          <cell r="AP22">
            <v>31759.86</v>
          </cell>
          <cell r="AQ22">
            <v>464</v>
          </cell>
          <cell r="AR22">
            <v>415</v>
          </cell>
          <cell r="AS22">
            <v>49</v>
          </cell>
        </row>
        <row r="23">
          <cell r="B23" t="str">
            <v>湘潭县</v>
          </cell>
          <cell r="C23" t="str">
            <v>中部</v>
          </cell>
          <cell r="D23" t="str">
            <v>长株潭</v>
          </cell>
          <cell r="E23" t="str">
            <v>四档</v>
          </cell>
          <cell r="F23">
            <v>0.5</v>
          </cell>
          <cell r="G23">
            <v>0.05</v>
          </cell>
          <cell r="H23">
            <v>0.45</v>
          </cell>
          <cell r="I23" t="str">
            <v>中部</v>
          </cell>
          <cell r="J23" t="str">
            <v>长株潭</v>
          </cell>
          <cell r="K23" t="str">
            <v>三档</v>
          </cell>
          <cell r="L23">
            <v>0.5</v>
          </cell>
          <cell r="M23">
            <v>0.05</v>
          </cell>
          <cell r="N23">
            <v>0.45</v>
          </cell>
        </row>
        <row r="23">
          <cell r="P23">
            <v>136</v>
          </cell>
          <cell r="Q23">
            <v>68</v>
          </cell>
          <cell r="R23">
            <v>6.8</v>
          </cell>
          <cell r="S23">
            <v>61.2</v>
          </cell>
          <cell r="T23">
            <v>118.18</v>
          </cell>
          <cell r="U23">
            <v>59.09</v>
          </cell>
          <cell r="V23">
            <v>5.909</v>
          </cell>
          <cell r="W23">
            <v>53.181</v>
          </cell>
          <cell r="X23">
            <v>17.82</v>
          </cell>
          <cell r="Y23">
            <v>8.91</v>
          </cell>
          <cell r="Z23">
            <v>0.890999999999999</v>
          </cell>
          <cell r="AA23">
            <v>8.019</v>
          </cell>
          <cell r="AB23">
            <v>14.7</v>
          </cell>
          <cell r="AC23">
            <v>7.35</v>
          </cell>
          <cell r="AD23">
            <v>0.735</v>
          </cell>
          <cell r="AE23">
            <v>6.615</v>
          </cell>
          <cell r="AF23">
            <v>33</v>
          </cell>
          <cell r="AG23">
            <v>16</v>
          </cell>
          <cell r="AH23">
            <v>2</v>
          </cell>
          <cell r="AI23">
            <v>15</v>
          </cell>
          <cell r="AJ23">
            <v>61</v>
          </cell>
          <cell r="AK23">
            <v>56</v>
          </cell>
          <cell r="AL23">
            <v>5</v>
          </cell>
          <cell r="AM23">
            <v>-43</v>
          </cell>
          <cell r="AN23">
            <v>-40</v>
          </cell>
          <cell r="AO23">
            <v>-3</v>
          </cell>
          <cell r="AP23">
            <v>2653</v>
          </cell>
          <cell r="AQ23">
            <v>23</v>
          </cell>
          <cell r="AR23">
            <v>18</v>
          </cell>
          <cell r="AS23">
            <v>5</v>
          </cell>
        </row>
        <row r="24">
          <cell r="B24" t="str">
            <v>湘乡市</v>
          </cell>
          <cell r="C24" t="str">
            <v>中部</v>
          </cell>
          <cell r="D24" t="str">
            <v>长株潭</v>
          </cell>
          <cell r="E24" t="str">
            <v>四档</v>
          </cell>
          <cell r="F24">
            <v>0.5</v>
          </cell>
          <cell r="G24">
            <v>0.05</v>
          </cell>
          <cell r="H24">
            <v>0.45</v>
          </cell>
          <cell r="I24" t="str">
            <v>中部</v>
          </cell>
          <cell r="J24" t="str">
            <v>长株潭</v>
          </cell>
          <cell r="K24" t="str">
            <v>三档</v>
          </cell>
          <cell r="L24">
            <v>0.5</v>
          </cell>
          <cell r="M24">
            <v>0.05</v>
          </cell>
          <cell r="N24">
            <v>0.45</v>
          </cell>
        </row>
        <row r="24">
          <cell r="P24">
            <v>108.17</v>
          </cell>
          <cell r="Q24">
            <v>54.09</v>
          </cell>
          <cell r="R24">
            <v>5.41</v>
          </cell>
          <cell r="S24">
            <v>48.67</v>
          </cell>
        </row>
        <row r="24">
          <cell r="X24">
            <v>108.17</v>
          </cell>
          <cell r="Y24">
            <v>54.09</v>
          </cell>
          <cell r="Z24">
            <v>5.41</v>
          </cell>
          <cell r="AA24">
            <v>48.67</v>
          </cell>
          <cell r="AB24">
            <v>44</v>
          </cell>
          <cell r="AC24">
            <v>22</v>
          </cell>
          <cell r="AD24">
            <v>2.2</v>
          </cell>
          <cell r="AE24">
            <v>19.8</v>
          </cell>
          <cell r="AF24">
            <v>152</v>
          </cell>
          <cell r="AG24">
            <v>76</v>
          </cell>
          <cell r="AH24">
            <v>8</v>
          </cell>
          <cell r="AI24">
            <v>68</v>
          </cell>
          <cell r="AJ24">
            <v>118</v>
          </cell>
          <cell r="AK24">
            <v>111</v>
          </cell>
          <cell r="AL24">
            <v>7</v>
          </cell>
          <cell r="AM24">
            <v>-34</v>
          </cell>
          <cell r="AN24">
            <v>-35</v>
          </cell>
          <cell r="AO24">
            <v>1</v>
          </cell>
          <cell r="AP24">
            <v>6739.8</v>
          </cell>
          <cell r="AQ24">
            <v>98</v>
          </cell>
          <cell r="AR24">
            <v>83</v>
          </cell>
          <cell r="AS24">
            <v>15</v>
          </cell>
        </row>
        <row r="25">
          <cell r="B25" t="str">
            <v>韶山市</v>
          </cell>
          <cell r="C25" t="str">
            <v>比西</v>
          </cell>
          <cell r="D25" t="str">
            <v>长株潭</v>
          </cell>
          <cell r="E25" t="str">
            <v>一档</v>
          </cell>
          <cell r="F25">
            <v>0.7</v>
          </cell>
          <cell r="G25">
            <v>0.25</v>
          </cell>
          <cell r="H25">
            <v>0.05</v>
          </cell>
          <cell r="I25" t="str">
            <v>中部</v>
          </cell>
          <cell r="J25" t="str">
            <v>长株潭</v>
          </cell>
          <cell r="K25" t="str">
            <v>三档</v>
          </cell>
          <cell r="L25">
            <v>0.5</v>
          </cell>
          <cell r="M25">
            <v>0.05</v>
          </cell>
          <cell r="N25">
            <v>0.45</v>
          </cell>
        </row>
        <row r="25">
          <cell r="P25">
            <v>62.63</v>
          </cell>
          <cell r="Q25">
            <v>43.84</v>
          </cell>
          <cell r="R25">
            <v>1.88</v>
          </cell>
          <cell r="S25">
            <v>16.91</v>
          </cell>
        </row>
        <row r="25">
          <cell r="X25">
            <v>62.63</v>
          </cell>
          <cell r="Y25">
            <v>43.84</v>
          </cell>
          <cell r="Z25">
            <v>1.88</v>
          </cell>
          <cell r="AA25">
            <v>16.91</v>
          </cell>
          <cell r="AB25">
            <v>21.58</v>
          </cell>
          <cell r="AC25">
            <v>10.79</v>
          </cell>
          <cell r="AD25">
            <v>1.079</v>
          </cell>
          <cell r="AE25">
            <v>9.711</v>
          </cell>
          <cell r="AF25">
            <v>84</v>
          </cell>
          <cell r="AG25">
            <v>55</v>
          </cell>
          <cell r="AH25">
            <v>3</v>
          </cell>
          <cell r="AI25">
            <v>26</v>
          </cell>
          <cell r="AJ25">
            <v>84</v>
          </cell>
          <cell r="AK25">
            <v>54</v>
          </cell>
          <cell r="AL25">
            <v>30</v>
          </cell>
          <cell r="AM25">
            <v>-26</v>
          </cell>
          <cell r="AN25">
            <v>1</v>
          </cell>
          <cell r="AO25">
            <v>-27</v>
          </cell>
          <cell r="AP25">
            <v>2565</v>
          </cell>
          <cell r="AQ25">
            <v>87</v>
          </cell>
          <cell r="AR25">
            <v>60</v>
          </cell>
          <cell r="AS25">
            <v>27</v>
          </cell>
        </row>
        <row r="26">
          <cell r="B26" t="str">
            <v>衡阳市小计</v>
          </cell>
        </row>
        <row r="26">
          <cell r="P26">
            <v>1017.93</v>
          </cell>
          <cell r="Q26">
            <v>539.06</v>
          </cell>
          <cell r="R26">
            <v>242.88</v>
          </cell>
          <cell r="S26">
            <v>235.99</v>
          </cell>
        </row>
        <row r="26">
          <cell r="X26">
            <v>1017.93</v>
          </cell>
          <cell r="Y26">
            <v>539.06</v>
          </cell>
          <cell r="Z26">
            <v>242.88</v>
          </cell>
          <cell r="AA26">
            <v>235.99</v>
          </cell>
          <cell r="AB26">
            <v>371.724789</v>
          </cell>
          <cell r="AC26">
            <v>186.3423945</v>
          </cell>
          <cell r="AD26">
            <v>95.42285005</v>
          </cell>
          <cell r="AE26">
            <v>89.95954445</v>
          </cell>
          <cell r="AF26">
            <v>1390</v>
          </cell>
          <cell r="AG26">
            <v>727</v>
          </cell>
          <cell r="AH26">
            <v>337</v>
          </cell>
          <cell r="AI26">
            <v>326</v>
          </cell>
          <cell r="AJ26">
            <v>1838</v>
          </cell>
          <cell r="AK26">
            <v>1246</v>
          </cell>
          <cell r="AL26">
            <v>592</v>
          </cell>
          <cell r="AM26">
            <v>-774</v>
          </cell>
          <cell r="AN26">
            <v>-519</v>
          </cell>
          <cell r="AO26">
            <v>-255</v>
          </cell>
          <cell r="AP26">
            <v>66136.826</v>
          </cell>
          <cell r="AQ26">
            <v>1555</v>
          </cell>
          <cell r="AR26">
            <v>798</v>
          </cell>
          <cell r="AS26">
            <v>757</v>
          </cell>
        </row>
        <row r="27">
          <cell r="B27" t="str">
            <v>衡阳市本级及所辖区</v>
          </cell>
          <cell r="C27" t="str">
            <v>中部</v>
          </cell>
          <cell r="D27" t="str">
            <v>其他地区</v>
          </cell>
          <cell r="E27" t="str">
            <v>三档</v>
          </cell>
          <cell r="F27">
            <v>0.5</v>
          </cell>
          <cell r="G27">
            <v>0.25</v>
          </cell>
          <cell r="H27">
            <v>0.25</v>
          </cell>
          <cell r="I27" t="str">
            <v>中部</v>
          </cell>
          <cell r="J27" t="str">
            <v>其他地区</v>
          </cell>
          <cell r="K27" t="str">
            <v>二档</v>
          </cell>
          <cell r="L27">
            <v>0.5</v>
          </cell>
          <cell r="M27">
            <v>0.25</v>
          </cell>
          <cell r="N27">
            <v>0.25</v>
          </cell>
        </row>
        <row r="27">
          <cell r="P27">
            <v>478.38</v>
          </cell>
          <cell r="Q27">
            <v>239.19</v>
          </cell>
          <cell r="R27">
            <v>119.6</v>
          </cell>
          <cell r="S27">
            <v>119.59</v>
          </cell>
        </row>
        <row r="27">
          <cell r="X27">
            <v>478.38</v>
          </cell>
          <cell r="Y27">
            <v>239.19</v>
          </cell>
          <cell r="Z27">
            <v>119.6</v>
          </cell>
          <cell r="AA27">
            <v>119.59</v>
          </cell>
          <cell r="AB27">
            <v>187.267416</v>
          </cell>
          <cell r="AC27">
            <v>93.633708</v>
          </cell>
          <cell r="AD27">
            <v>46.816854</v>
          </cell>
          <cell r="AE27">
            <v>46.816854</v>
          </cell>
          <cell r="AF27">
            <v>666</v>
          </cell>
          <cell r="AG27">
            <v>333</v>
          </cell>
          <cell r="AH27">
            <v>166</v>
          </cell>
          <cell r="AI27">
            <v>167</v>
          </cell>
          <cell r="AJ27">
            <v>688</v>
          </cell>
          <cell r="AK27">
            <v>451</v>
          </cell>
          <cell r="AL27">
            <v>237</v>
          </cell>
          <cell r="AM27">
            <v>-189</v>
          </cell>
          <cell r="AN27">
            <v>-118</v>
          </cell>
          <cell r="AO27">
            <v>-71</v>
          </cell>
          <cell r="AP27">
            <v>35425</v>
          </cell>
          <cell r="AQ27">
            <v>672</v>
          </cell>
          <cell r="AR27">
            <v>365</v>
          </cell>
          <cell r="AS27">
            <v>307</v>
          </cell>
        </row>
        <row r="28">
          <cell r="B28" t="str">
            <v>耒阳市</v>
          </cell>
          <cell r="C28" t="str">
            <v>比西</v>
          </cell>
          <cell r="D28" t="str">
            <v>其他地区</v>
          </cell>
          <cell r="E28" t="str">
            <v>一档</v>
          </cell>
          <cell r="F28">
            <v>0.7</v>
          </cell>
          <cell r="G28">
            <v>0.25</v>
          </cell>
          <cell r="H28">
            <v>0.05</v>
          </cell>
          <cell r="I28" t="str">
            <v>中部</v>
          </cell>
          <cell r="J28" t="str">
            <v>其他地区</v>
          </cell>
          <cell r="K28" t="str">
            <v>二档</v>
          </cell>
          <cell r="L28">
            <v>0.5</v>
          </cell>
          <cell r="M28">
            <v>0.25</v>
          </cell>
          <cell r="N28">
            <v>0.25</v>
          </cell>
        </row>
        <row r="28">
          <cell r="P28">
            <v>55.16</v>
          </cell>
          <cell r="Q28">
            <v>38.61</v>
          </cell>
          <cell r="R28">
            <v>8.27</v>
          </cell>
          <cell r="S28">
            <v>8.28</v>
          </cell>
        </row>
        <row r="28">
          <cell r="X28">
            <v>55.16</v>
          </cell>
          <cell r="Y28">
            <v>38.61</v>
          </cell>
          <cell r="Z28">
            <v>8.27</v>
          </cell>
          <cell r="AA28">
            <v>8.28</v>
          </cell>
          <cell r="AB28">
            <v>16.79</v>
          </cell>
          <cell r="AC28">
            <v>8.395</v>
          </cell>
          <cell r="AD28">
            <v>4.1975</v>
          </cell>
          <cell r="AE28">
            <v>4.1975</v>
          </cell>
          <cell r="AF28">
            <v>72</v>
          </cell>
          <cell r="AG28">
            <v>47</v>
          </cell>
          <cell r="AH28">
            <v>12</v>
          </cell>
          <cell r="AI28">
            <v>13</v>
          </cell>
          <cell r="AJ28">
            <v>224</v>
          </cell>
          <cell r="AK28">
            <v>169</v>
          </cell>
          <cell r="AL28">
            <v>55</v>
          </cell>
          <cell r="AM28">
            <v>-165</v>
          </cell>
          <cell r="AN28">
            <v>-122</v>
          </cell>
          <cell r="AO28">
            <v>-43</v>
          </cell>
          <cell r="AP28">
            <v>4830.93</v>
          </cell>
          <cell r="AQ28">
            <v>118</v>
          </cell>
          <cell r="AR28">
            <v>52</v>
          </cell>
          <cell r="AS28">
            <v>66</v>
          </cell>
        </row>
        <row r="29">
          <cell r="B29" t="str">
            <v>祁东县</v>
          </cell>
          <cell r="C29" t="str">
            <v>比西</v>
          </cell>
          <cell r="D29" t="str">
            <v>原贫困县</v>
          </cell>
          <cell r="E29" t="str">
            <v>一档</v>
          </cell>
          <cell r="F29">
            <v>0.7</v>
          </cell>
          <cell r="G29">
            <v>0.25</v>
          </cell>
          <cell r="H29">
            <v>0.05</v>
          </cell>
          <cell r="I29" t="str">
            <v>中部</v>
          </cell>
          <cell r="J29" t="str">
            <v>原贫困县</v>
          </cell>
          <cell r="K29" t="str">
            <v>一档</v>
          </cell>
          <cell r="L29">
            <v>0.5</v>
          </cell>
          <cell r="M29">
            <v>0.45</v>
          </cell>
          <cell r="N29">
            <v>0.05</v>
          </cell>
        </row>
        <row r="29">
          <cell r="P29">
            <v>28.62</v>
          </cell>
          <cell r="Q29">
            <v>20.03</v>
          </cell>
          <cell r="R29">
            <v>7.73</v>
          </cell>
          <cell r="S29">
            <v>0.86</v>
          </cell>
        </row>
        <row r="29">
          <cell r="X29">
            <v>28.62</v>
          </cell>
          <cell r="Y29">
            <v>20.03</v>
          </cell>
          <cell r="Z29">
            <v>7.73</v>
          </cell>
          <cell r="AA29">
            <v>0.86</v>
          </cell>
          <cell r="AB29">
            <v>11.258264</v>
          </cell>
          <cell r="AC29">
            <v>5.629132</v>
          </cell>
          <cell r="AD29">
            <v>5.0662188</v>
          </cell>
          <cell r="AE29">
            <v>0.5629132</v>
          </cell>
          <cell r="AF29">
            <v>40</v>
          </cell>
          <cell r="AG29">
            <v>26</v>
          </cell>
          <cell r="AH29">
            <v>13</v>
          </cell>
          <cell r="AI29">
            <v>1</v>
          </cell>
          <cell r="AJ29">
            <v>80</v>
          </cell>
          <cell r="AK29">
            <v>57</v>
          </cell>
          <cell r="AL29">
            <v>23</v>
          </cell>
          <cell r="AM29">
            <v>-41</v>
          </cell>
          <cell r="AN29">
            <v>-31</v>
          </cell>
          <cell r="AO29">
            <v>-10</v>
          </cell>
          <cell r="AP29">
            <v>3067</v>
          </cell>
          <cell r="AQ29">
            <v>49</v>
          </cell>
          <cell r="AR29">
            <v>29</v>
          </cell>
          <cell r="AS29">
            <v>20</v>
          </cell>
        </row>
        <row r="30">
          <cell r="B30" t="str">
            <v>常宁市</v>
          </cell>
          <cell r="C30" t="str">
            <v>中部</v>
          </cell>
          <cell r="D30" t="str">
            <v>其他地区</v>
          </cell>
          <cell r="E30" t="str">
            <v>三档</v>
          </cell>
          <cell r="F30">
            <v>0.5</v>
          </cell>
          <cell r="G30">
            <v>0.25</v>
          </cell>
          <cell r="H30">
            <v>0.25</v>
          </cell>
          <cell r="I30" t="str">
            <v>中部</v>
          </cell>
          <cell r="J30" t="str">
            <v>其他地区</v>
          </cell>
          <cell r="K30" t="str">
            <v>二档</v>
          </cell>
          <cell r="L30">
            <v>0.5</v>
          </cell>
          <cell r="M30">
            <v>0.25</v>
          </cell>
          <cell r="N30">
            <v>0.25</v>
          </cell>
        </row>
        <row r="30">
          <cell r="P30">
            <v>15.89</v>
          </cell>
          <cell r="Q30">
            <v>7.95</v>
          </cell>
          <cell r="R30">
            <v>3.97</v>
          </cell>
          <cell r="S30">
            <v>3.97</v>
          </cell>
        </row>
        <row r="30">
          <cell r="X30">
            <v>15.89</v>
          </cell>
          <cell r="Y30">
            <v>7.95</v>
          </cell>
          <cell r="Z30">
            <v>3.97</v>
          </cell>
          <cell r="AA30">
            <v>3.97</v>
          </cell>
          <cell r="AB30">
            <v>7.409109</v>
          </cell>
          <cell r="AC30">
            <v>3.7045545</v>
          </cell>
          <cell r="AD30">
            <v>1.85227725</v>
          </cell>
          <cell r="AE30">
            <v>1.85227725</v>
          </cell>
          <cell r="AF30">
            <v>23</v>
          </cell>
          <cell r="AG30">
            <v>12</v>
          </cell>
          <cell r="AH30">
            <v>6</v>
          </cell>
          <cell r="AI30">
            <v>5</v>
          </cell>
          <cell r="AJ30">
            <v>87</v>
          </cell>
          <cell r="AK30">
            <v>80</v>
          </cell>
          <cell r="AL30">
            <v>7</v>
          </cell>
          <cell r="AM30">
            <v>-69</v>
          </cell>
          <cell r="AN30">
            <v>-68</v>
          </cell>
          <cell r="AO30">
            <v>-1</v>
          </cell>
          <cell r="AP30">
            <v>3301</v>
          </cell>
          <cell r="AQ30">
            <v>67</v>
          </cell>
          <cell r="AR30">
            <v>13</v>
          </cell>
          <cell r="AS30">
            <v>54</v>
          </cell>
        </row>
        <row r="31">
          <cell r="B31" t="str">
            <v>衡山县</v>
          </cell>
          <cell r="C31" t="str">
            <v>比西</v>
          </cell>
          <cell r="D31" t="str">
            <v>其他地区</v>
          </cell>
          <cell r="E31" t="str">
            <v>一档</v>
          </cell>
          <cell r="F31">
            <v>0.7</v>
          </cell>
          <cell r="G31">
            <v>0.25</v>
          </cell>
          <cell r="H31">
            <v>0.05</v>
          </cell>
          <cell r="I31" t="str">
            <v>中部</v>
          </cell>
          <cell r="J31" t="str">
            <v>其他地区</v>
          </cell>
          <cell r="K31" t="str">
            <v>二档</v>
          </cell>
          <cell r="L31">
            <v>0.5</v>
          </cell>
          <cell r="M31">
            <v>0.25</v>
          </cell>
          <cell r="N31">
            <v>0.25</v>
          </cell>
        </row>
        <row r="31">
          <cell r="P31">
            <v>66.64</v>
          </cell>
          <cell r="Q31">
            <v>46.65</v>
          </cell>
          <cell r="R31">
            <v>10</v>
          </cell>
          <cell r="S31">
            <v>9.99</v>
          </cell>
        </row>
        <row r="31">
          <cell r="X31">
            <v>66.64</v>
          </cell>
          <cell r="Y31">
            <v>46.65</v>
          </cell>
          <cell r="Z31">
            <v>10</v>
          </cell>
          <cell r="AA31">
            <v>9.99</v>
          </cell>
          <cell r="AB31">
            <v>25.8</v>
          </cell>
          <cell r="AC31">
            <v>12.9</v>
          </cell>
          <cell r="AD31">
            <v>6.45</v>
          </cell>
          <cell r="AE31">
            <v>6.45</v>
          </cell>
          <cell r="AF31">
            <v>92</v>
          </cell>
          <cell r="AG31">
            <v>60</v>
          </cell>
          <cell r="AH31">
            <v>16</v>
          </cell>
          <cell r="AI31">
            <v>16</v>
          </cell>
          <cell r="AJ31">
            <v>156</v>
          </cell>
          <cell r="AK31">
            <v>118</v>
          </cell>
          <cell r="AL31">
            <v>38</v>
          </cell>
          <cell r="AM31">
            <v>-80</v>
          </cell>
          <cell r="AN31">
            <v>-58</v>
          </cell>
          <cell r="AO31">
            <v>-22</v>
          </cell>
          <cell r="AP31">
            <v>3854</v>
          </cell>
          <cell r="AQ31">
            <v>123</v>
          </cell>
          <cell r="AR31">
            <v>66</v>
          </cell>
          <cell r="AS31">
            <v>57</v>
          </cell>
        </row>
        <row r="32">
          <cell r="B32" t="str">
            <v>衡阳县</v>
          </cell>
          <cell r="C32" t="str">
            <v>中部</v>
          </cell>
          <cell r="D32" t="str">
            <v>其他地区</v>
          </cell>
          <cell r="E32" t="str">
            <v>三档</v>
          </cell>
          <cell r="F32">
            <v>0.5</v>
          </cell>
          <cell r="G32">
            <v>0.25</v>
          </cell>
          <cell r="H32">
            <v>0.25</v>
          </cell>
          <cell r="I32" t="str">
            <v>中部</v>
          </cell>
          <cell r="J32" t="str">
            <v>其他地区</v>
          </cell>
          <cell r="K32" t="str">
            <v>二档</v>
          </cell>
          <cell r="L32">
            <v>0.5</v>
          </cell>
          <cell r="M32">
            <v>0.25</v>
          </cell>
          <cell r="N32">
            <v>0.25</v>
          </cell>
        </row>
        <row r="32">
          <cell r="P32">
            <v>294.13</v>
          </cell>
          <cell r="Q32">
            <v>147.07</v>
          </cell>
          <cell r="R32">
            <v>73.53</v>
          </cell>
          <cell r="S32">
            <v>73.53</v>
          </cell>
        </row>
        <row r="32">
          <cell r="X32">
            <v>294.13</v>
          </cell>
          <cell r="Y32">
            <v>147.07</v>
          </cell>
          <cell r="Z32">
            <v>73.53</v>
          </cell>
          <cell r="AA32">
            <v>73.53</v>
          </cell>
          <cell r="AB32">
            <v>85.7</v>
          </cell>
          <cell r="AC32">
            <v>42.85</v>
          </cell>
          <cell r="AD32">
            <v>21.425</v>
          </cell>
          <cell r="AE32">
            <v>21.425</v>
          </cell>
          <cell r="AF32">
            <v>380</v>
          </cell>
          <cell r="AG32">
            <v>190</v>
          </cell>
          <cell r="AH32">
            <v>95</v>
          </cell>
          <cell r="AI32">
            <v>95</v>
          </cell>
          <cell r="AJ32">
            <v>447</v>
          </cell>
          <cell r="AK32">
            <v>265</v>
          </cell>
          <cell r="AL32">
            <v>182</v>
          </cell>
          <cell r="AM32">
            <v>-162</v>
          </cell>
          <cell r="AN32">
            <v>-75</v>
          </cell>
          <cell r="AO32">
            <v>-87</v>
          </cell>
          <cell r="AP32">
            <v>7643.896</v>
          </cell>
          <cell r="AQ32">
            <v>389</v>
          </cell>
          <cell r="AR32">
            <v>208</v>
          </cell>
          <cell r="AS32">
            <v>181</v>
          </cell>
        </row>
        <row r="33">
          <cell r="B33" t="str">
            <v>衡东县</v>
          </cell>
          <cell r="C33" t="str">
            <v>中部</v>
          </cell>
          <cell r="D33" t="str">
            <v>其他地区</v>
          </cell>
          <cell r="E33" t="str">
            <v>三档</v>
          </cell>
          <cell r="F33">
            <v>0.5</v>
          </cell>
          <cell r="G33">
            <v>0.25</v>
          </cell>
          <cell r="H33">
            <v>0.25</v>
          </cell>
          <cell r="I33" t="str">
            <v>中部</v>
          </cell>
          <cell r="J33" t="str">
            <v>其他地区</v>
          </cell>
          <cell r="K33" t="str">
            <v>二档</v>
          </cell>
          <cell r="L33">
            <v>0.5</v>
          </cell>
          <cell r="M33">
            <v>0.25</v>
          </cell>
          <cell r="N33">
            <v>0.25</v>
          </cell>
        </row>
        <row r="33">
          <cell r="P33">
            <v>23.8</v>
          </cell>
          <cell r="Q33">
            <v>11.9</v>
          </cell>
          <cell r="R33">
            <v>5.95</v>
          </cell>
          <cell r="S33">
            <v>5.95</v>
          </cell>
        </row>
        <row r="33">
          <cell r="X33">
            <v>23.8</v>
          </cell>
          <cell r="Y33">
            <v>11.9</v>
          </cell>
          <cell r="Z33">
            <v>5.95</v>
          </cell>
          <cell r="AA33">
            <v>5.95</v>
          </cell>
          <cell r="AB33">
            <v>21.5</v>
          </cell>
          <cell r="AC33">
            <v>10.75</v>
          </cell>
          <cell r="AD33">
            <v>5.375</v>
          </cell>
          <cell r="AE33">
            <v>5.375</v>
          </cell>
          <cell r="AF33">
            <v>45</v>
          </cell>
          <cell r="AG33">
            <v>23</v>
          </cell>
          <cell r="AH33">
            <v>11</v>
          </cell>
          <cell r="AI33">
            <v>11</v>
          </cell>
          <cell r="AJ33">
            <v>44</v>
          </cell>
          <cell r="AK33">
            <v>36</v>
          </cell>
          <cell r="AL33">
            <v>8</v>
          </cell>
          <cell r="AM33">
            <v>-10</v>
          </cell>
          <cell r="AN33">
            <v>-13</v>
          </cell>
          <cell r="AO33">
            <v>3</v>
          </cell>
          <cell r="AP33">
            <v>4870</v>
          </cell>
          <cell r="AQ33">
            <v>49</v>
          </cell>
          <cell r="AR33">
            <v>25</v>
          </cell>
          <cell r="AS33">
            <v>24</v>
          </cell>
        </row>
        <row r="34">
          <cell r="B34" t="str">
            <v>衡南县</v>
          </cell>
          <cell r="C34" t="str">
            <v>中部</v>
          </cell>
          <cell r="D34" t="str">
            <v>其他地区</v>
          </cell>
          <cell r="E34" t="str">
            <v>三档</v>
          </cell>
          <cell r="F34">
            <v>0.5</v>
          </cell>
          <cell r="G34">
            <v>0.25</v>
          </cell>
          <cell r="H34">
            <v>0.25</v>
          </cell>
          <cell r="I34" t="str">
            <v>中部</v>
          </cell>
          <cell r="J34" t="str">
            <v>其他地区</v>
          </cell>
          <cell r="K34" t="str">
            <v>二档</v>
          </cell>
          <cell r="L34">
            <v>0.5</v>
          </cell>
          <cell r="M34">
            <v>0.25</v>
          </cell>
          <cell r="N34">
            <v>0.25</v>
          </cell>
        </row>
        <row r="34">
          <cell r="P34">
            <v>55.31</v>
          </cell>
          <cell r="Q34">
            <v>27.66</v>
          </cell>
          <cell r="R34">
            <v>13.83</v>
          </cell>
          <cell r="S34">
            <v>13.82</v>
          </cell>
        </row>
        <row r="34">
          <cell r="X34">
            <v>55.31</v>
          </cell>
          <cell r="Y34">
            <v>27.66</v>
          </cell>
          <cell r="Z34">
            <v>13.83</v>
          </cell>
          <cell r="AA34">
            <v>13.82</v>
          </cell>
          <cell r="AB34">
            <v>16.96</v>
          </cell>
          <cell r="AC34">
            <v>8.48</v>
          </cell>
          <cell r="AD34">
            <v>4.24</v>
          </cell>
          <cell r="AE34">
            <v>4.24</v>
          </cell>
          <cell r="AF34">
            <v>72</v>
          </cell>
          <cell r="AG34">
            <v>36</v>
          </cell>
          <cell r="AH34">
            <v>18</v>
          </cell>
          <cell r="AI34">
            <v>18</v>
          </cell>
          <cell r="AJ34">
            <v>112</v>
          </cell>
          <cell r="AK34">
            <v>70</v>
          </cell>
          <cell r="AL34">
            <v>42</v>
          </cell>
          <cell r="AM34">
            <v>-58</v>
          </cell>
          <cell r="AN34">
            <v>-34</v>
          </cell>
          <cell r="AO34">
            <v>-24</v>
          </cell>
          <cell r="AP34">
            <v>3145</v>
          </cell>
          <cell r="AQ34">
            <v>88</v>
          </cell>
          <cell r="AR34">
            <v>40</v>
          </cell>
          <cell r="AS34">
            <v>48</v>
          </cell>
        </row>
        <row r="35">
          <cell r="B35" t="str">
            <v>邵阳市小计</v>
          </cell>
        </row>
        <row r="35">
          <cell r="P35">
            <v>3243.69</v>
          </cell>
          <cell r="Q35">
            <v>2092.34</v>
          </cell>
          <cell r="R35">
            <v>985.43</v>
          </cell>
          <cell r="S35">
            <v>165.92</v>
          </cell>
          <cell r="T35">
            <v>15.305283</v>
          </cell>
          <cell r="U35">
            <v>10.7136981</v>
          </cell>
          <cell r="V35">
            <v>4.13242641</v>
          </cell>
          <cell r="W35">
            <v>0.45915849</v>
          </cell>
          <cell r="X35">
            <v>3228.384717</v>
          </cell>
          <cell r="Y35">
            <v>2081.6263019</v>
          </cell>
          <cell r="Z35">
            <v>981.29757359</v>
          </cell>
          <cell r="AA35">
            <v>165.46084151</v>
          </cell>
          <cell r="AB35">
            <v>942.59073</v>
          </cell>
          <cell r="AC35">
            <v>471.295365</v>
          </cell>
          <cell r="AD35">
            <v>406.5898285</v>
          </cell>
          <cell r="AE35">
            <v>64.7055365000001</v>
          </cell>
          <cell r="AF35">
            <v>4171</v>
          </cell>
          <cell r="AG35">
            <v>2553</v>
          </cell>
          <cell r="AH35">
            <v>1388</v>
          </cell>
          <cell r="AI35">
            <v>230</v>
          </cell>
          <cell r="AJ35">
            <v>4248</v>
          </cell>
          <cell r="AK35">
            <v>2901</v>
          </cell>
          <cell r="AL35">
            <v>1347</v>
          </cell>
          <cell r="AM35">
            <v>-307</v>
          </cell>
          <cell r="AN35">
            <v>-348</v>
          </cell>
          <cell r="AO35">
            <v>41</v>
          </cell>
          <cell r="AP35">
            <v>82094.312672</v>
          </cell>
          <cell r="AQ35">
            <v>5100</v>
          </cell>
          <cell r="AR35">
            <v>2803</v>
          </cell>
          <cell r="AS35">
            <v>2297</v>
          </cell>
        </row>
        <row r="36">
          <cell r="B36" t="str">
            <v>邵阳市本级及所辖区</v>
          </cell>
          <cell r="C36" t="str">
            <v>中部</v>
          </cell>
          <cell r="D36" t="str">
            <v>其他地区</v>
          </cell>
          <cell r="E36" t="str">
            <v>三档</v>
          </cell>
          <cell r="F36">
            <v>0.5</v>
          </cell>
          <cell r="G36">
            <v>0.25</v>
          </cell>
          <cell r="H36">
            <v>0.25</v>
          </cell>
          <cell r="I36" t="str">
            <v>中部</v>
          </cell>
          <cell r="J36" t="str">
            <v>其他地区</v>
          </cell>
          <cell r="K36" t="str">
            <v>二档</v>
          </cell>
          <cell r="L36">
            <v>0.5</v>
          </cell>
          <cell r="M36">
            <v>0.25</v>
          </cell>
          <cell r="N36">
            <v>0.25</v>
          </cell>
        </row>
        <row r="36">
          <cell r="P36">
            <v>91.2</v>
          </cell>
          <cell r="Q36">
            <v>45.6</v>
          </cell>
          <cell r="R36">
            <v>22.8</v>
          </cell>
          <cell r="S36">
            <v>22.8</v>
          </cell>
        </row>
        <row r="36">
          <cell r="X36">
            <v>91.2</v>
          </cell>
          <cell r="Y36">
            <v>45.6</v>
          </cell>
          <cell r="Z36">
            <v>22.8</v>
          </cell>
          <cell r="AA36">
            <v>22.8</v>
          </cell>
          <cell r="AB36">
            <v>30.57</v>
          </cell>
          <cell r="AC36">
            <v>15.285</v>
          </cell>
          <cell r="AD36">
            <v>7.6425</v>
          </cell>
          <cell r="AE36">
            <v>7.6425</v>
          </cell>
          <cell r="AF36">
            <v>122</v>
          </cell>
          <cell r="AG36">
            <v>61</v>
          </cell>
          <cell r="AH36">
            <v>30</v>
          </cell>
          <cell r="AI36">
            <v>31</v>
          </cell>
          <cell r="AJ36">
            <v>117</v>
          </cell>
          <cell r="AK36">
            <v>80</v>
          </cell>
          <cell r="AL36">
            <v>37</v>
          </cell>
          <cell r="AM36">
            <v>-26</v>
          </cell>
          <cell r="AN36">
            <v>-19</v>
          </cell>
          <cell r="AO36">
            <v>-7</v>
          </cell>
          <cell r="AP36">
            <v>4006.9</v>
          </cell>
          <cell r="AQ36">
            <v>121</v>
          </cell>
          <cell r="AR36">
            <v>67</v>
          </cell>
          <cell r="AS36">
            <v>54</v>
          </cell>
        </row>
        <row r="37">
          <cell r="B37" t="str">
            <v>城步县</v>
          </cell>
          <cell r="C37" t="str">
            <v>比西</v>
          </cell>
          <cell r="D37" t="str">
            <v>原贫困县</v>
          </cell>
          <cell r="E37" t="str">
            <v>一档</v>
          </cell>
          <cell r="F37">
            <v>0.7</v>
          </cell>
          <cell r="G37">
            <v>0.25</v>
          </cell>
          <cell r="H37">
            <v>0.05</v>
          </cell>
          <cell r="I37" t="str">
            <v>中部</v>
          </cell>
          <cell r="J37" t="str">
            <v>原贫困县</v>
          </cell>
          <cell r="K37" t="str">
            <v>一档</v>
          </cell>
          <cell r="L37">
            <v>0.5</v>
          </cell>
          <cell r="M37">
            <v>0.45</v>
          </cell>
          <cell r="N37">
            <v>0.05</v>
          </cell>
        </row>
        <row r="37">
          <cell r="P37">
            <v>234.74</v>
          </cell>
          <cell r="Q37">
            <v>164.32</v>
          </cell>
          <cell r="R37">
            <v>63.38</v>
          </cell>
          <cell r="S37">
            <v>7.04</v>
          </cell>
        </row>
        <row r="37">
          <cell r="X37">
            <v>234.74</v>
          </cell>
          <cell r="Y37">
            <v>164.32</v>
          </cell>
          <cell r="Z37">
            <v>63.38</v>
          </cell>
          <cell r="AA37">
            <v>7.04</v>
          </cell>
          <cell r="AB37">
            <v>91.06</v>
          </cell>
          <cell r="AC37">
            <v>45.53</v>
          </cell>
          <cell r="AD37">
            <v>40.977</v>
          </cell>
          <cell r="AE37">
            <v>4.553</v>
          </cell>
          <cell r="AF37">
            <v>326</v>
          </cell>
          <cell r="AG37">
            <v>210</v>
          </cell>
          <cell r="AH37">
            <v>104</v>
          </cell>
          <cell r="AI37">
            <v>12</v>
          </cell>
          <cell r="AJ37">
            <v>375</v>
          </cell>
          <cell r="AK37">
            <v>248</v>
          </cell>
          <cell r="AL37">
            <v>127</v>
          </cell>
          <cell r="AM37">
            <v>-61</v>
          </cell>
          <cell r="AN37">
            <v>-38</v>
          </cell>
          <cell r="AO37">
            <v>-23</v>
          </cell>
          <cell r="AP37">
            <v>8700.28</v>
          </cell>
          <cell r="AQ37">
            <v>350</v>
          </cell>
          <cell r="AR37">
            <v>230</v>
          </cell>
          <cell r="AS37">
            <v>120</v>
          </cell>
        </row>
        <row r="38">
          <cell r="B38" t="str">
            <v>洞口县</v>
          </cell>
          <cell r="C38" t="str">
            <v>中部</v>
          </cell>
          <cell r="D38" t="str">
            <v>原贫困县</v>
          </cell>
          <cell r="E38" t="str">
            <v>二档</v>
          </cell>
          <cell r="F38">
            <v>0.5</v>
          </cell>
          <cell r="G38">
            <v>0.45</v>
          </cell>
          <cell r="H38">
            <v>0.05</v>
          </cell>
          <cell r="I38" t="str">
            <v>中部</v>
          </cell>
          <cell r="J38" t="str">
            <v>原贫困县</v>
          </cell>
          <cell r="K38" t="str">
            <v>一档</v>
          </cell>
          <cell r="L38">
            <v>0.5</v>
          </cell>
          <cell r="M38">
            <v>0.45</v>
          </cell>
          <cell r="N38">
            <v>0.05</v>
          </cell>
        </row>
        <row r="38">
          <cell r="P38">
            <v>391</v>
          </cell>
          <cell r="Q38">
            <v>195.5</v>
          </cell>
          <cell r="R38">
            <v>175.95</v>
          </cell>
          <cell r="S38">
            <v>19.55</v>
          </cell>
        </row>
        <row r="38">
          <cell r="X38">
            <v>391</v>
          </cell>
          <cell r="Y38">
            <v>195.5</v>
          </cell>
          <cell r="Z38">
            <v>175.95</v>
          </cell>
          <cell r="AA38">
            <v>19.55</v>
          </cell>
          <cell r="AB38">
            <v>113.205502</v>
          </cell>
          <cell r="AC38">
            <v>56.602751</v>
          </cell>
          <cell r="AD38">
            <v>50.9424759</v>
          </cell>
          <cell r="AE38">
            <v>5.6602751</v>
          </cell>
          <cell r="AF38">
            <v>504</v>
          </cell>
          <cell r="AG38">
            <v>252</v>
          </cell>
          <cell r="AH38">
            <v>227</v>
          </cell>
          <cell r="AI38">
            <v>25</v>
          </cell>
          <cell r="AJ38">
            <v>505</v>
          </cell>
          <cell r="AK38">
            <v>252</v>
          </cell>
          <cell r="AL38">
            <v>253</v>
          </cell>
          <cell r="AM38">
            <v>-26</v>
          </cell>
          <cell r="AN38">
            <v>0</v>
          </cell>
          <cell r="AO38">
            <v>-26</v>
          </cell>
          <cell r="AP38">
            <v>8553.8</v>
          </cell>
          <cell r="AQ38">
            <v>585</v>
          </cell>
          <cell r="AR38">
            <v>277</v>
          </cell>
          <cell r="AS38">
            <v>308</v>
          </cell>
        </row>
        <row r="39">
          <cell r="B39" t="str">
            <v>武冈市</v>
          </cell>
          <cell r="C39" t="str">
            <v>中部</v>
          </cell>
          <cell r="D39" t="str">
            <v>原贫困县</v>
          </cell>
          <cell r="E39" t="str">
            <v>二档</v>
          </cell>
          <cell r="F39">
            <v>0.5</v>
          </cell>
          <cell r="G39">
            <v>0.45</v>
          </cell>
          <cell r="H39">
            <v>0.05</v>
          </cell>
          <cell r="I39" t="str">
            <v>中部</v>
          </cell>
          <cell r="J39" t="str">
            <v>原贫困县</v>
          </cell>
          <cell r="K39" t="str">
            <v>一档</v>
          </cell>
          <cell r="L39">
            <v>0.5</v>
          </cell>
          <cell r="M39">
            <v>0.45</v>
          </cell>
          <cell r="N39">
            <v>0.05</v>
          </cell>
        </row>
        <row r="39">
          <cell r="P39">
            <v>246.3</v>
          </cell>
          <cell r="Q39">
            <v>123.15</v>
          </cell>
          <cell r="R39">
            <v>110.84</v>
          </cell>
          <cell r="S39">
            <v>12.31</v>
          </cell>
        </row>
        <row r="39">
          <cell r="X39">
            <v>246.3</v>
          </cell>
          <cell r="Y39">
            <v>123.15</v>
          </cell>
          <cell r="Z39">
            <v>110.84</v>
          </cell>
          <cell r="AA39">
            <v>12.31</v>
          </cell>
          <cell r="AB39">
            <v>75</v>
          </cell>
          <cell r="AC39">
            <v>37.5</v>
          </cell>
          <cell r="AD39">
            <v>33.75</v>
          </cell>
          <cell r="AE39">
            <v>3.75</v>
          </cell>
          <cell r="AF39">
            <v>321</v>
          </cell>
          <cell r="AG39">
            <v>161</v>
          </cell>
          <cell r="AH39">
            <v>145</v>
          </cell>
          <cell r="AI39">
            <v>15</v>
          </cell>
          <cell r="AJ39">
            <v>332</v>
          </cell>
          <cell r="AK39">
            <v>209</v>
          </cell>
          <cell r="AL39">
            <v>123</v>
          </cell>
          <cell r="AM39">
            <v>-26</v>
          </cell>
          <cell r="AN39">
            <v>-48</v>
          </cell>
          <cell r="AO39">
            <v>22</v>
          </cell>
          <cell r="AP39">
            <v>6954.66</v>
          </cell>
          <cell r="AQ39">
            <v>432</v>
          </cell>
          <cell r="AR39">
            <v>177</v>
          </cell>
          <cell r="AS39">
            <v>255</v>
          </cell>
        </row>
        <row r="40">
          <cell r="B40" t="str">
            <v>邵阳县</v>
          </cell>
          <cell r="C40" t="str">
            <v>比西</v>
          </cell>
          <cell r="D40" t="str">
            <v>原贫困县</v>
          </cell>
          <cell r="E40" t="str">
            <v>一档</v>
          </cell>
          <cell r="F40">
            <v>0.7</v>
          </cell>
          <cell r="G40">
            <v>0.25</v>
          </cell>
          <cell r="H40">
            <v>0.05</v>
          </cell>
          <cell r="I40" t="str">
            <v>中部</v>
          </cell>
          <cell r="J40" t="str">
            <v>原贫困县</v>
          </cell>
          <cell r="K40" t="str">
            <v>一档</v>
          </cell>
          <cell r="L40">
            <v>0.5</v>
          </cell>
          <cell r="M40">
            <v>0.45</v>
          </cell>
          <cell r="N40">
            <v>0.05</v>
          </cell>
        </row>
        <row r="40">
          <cell r="P40">
            <v>258.81</v>
          </cell>
          <cell r="Q40">
            <v>181.17</v>
          </cell>
          <cell r="R40">
            <v>69.88</v>
          </cell>
          <cell r="S40">
            <v>7.76</v>
          </cell>
          <cell r="T40">
            <v>8.835741</v>
          </cell>
          <cell r="U40">
            <v>6.1850187</v>
          </cell>
          <cell r="V40">
            <v>2.38565007</v>
          </cell>
          <cell r="W40">
            <v>0.26507223</v>
          </cell>
          <cell r="X40">
            <v>249.974259</v>
          </cell>
          <cell r="Y40">
            <v>174.9849813</v>
          </cell>
          <cell r="Z40">
            <v>67.49434993</v>
          </cell>
          <cell r="AA40">
            <v>7.49492777</v>
          </cell>
          <cell r="AB40">
            <v>60.166</v>
          </cell>
          <cell r="AC40">
            <v>30.083</v>
          </cell>
          <cell r="AD40">
            <v>27.0747</v>
          </cell>
          <cell r="AE40">
            <v>3.0083</v>
          </cell>
          <cell r="AF40">
            <v>310</v>
          </cell>
          <cell r="AG40">
            <v>205</v>
          </cell>
          <cell r="AH40">
            <v>95</v>
          </cell>
          <cell r="AI40">
            <v>10</v>
          </cell>
          <cell r="AJ40">
            <v>523</v>
          </cell>
          <cell r="AK40">
            <v>362</v>
          </cell>
          <cell r="AL40">
            <v>161</v>
          </cell>
          <cell r="AM40">
            <v>-223</v>
          </cell>
          <cell r="AN40">
            <v>-157</v>
          </cell>
          <cell r="AO40">
            <v>-66</v>
          </cell>
          <cell r="AP40">
            <v>6159</v>
          </cell>
          <cell r="AQ40">
            <v>356</v>
          </cell>
          <cell r="AR40">
            <v>225</v>
          </cell>
          <cell r="AS40">
            <v>131</v>
          </cell>
        </row>
        <row r="41">
          <cell r="B41" t="str">
            <v>新宁县</v>
          </cell>
          <cell r="C41" t="str">
            <v>比西</v>
          </cell>
          <cell r="D41" t="str">
            <v>原贫困县</v>
          </cell>
          <cell r="E41" t="str">
            <v>一档</v>
          </cell>
          <cell r="F41">
            <v>0.7</v>
          </cell>
          <cell r="G41">
            <v>0.25</v>
          </cell>
          <cell r="H41">
            <v>0.05</v>
          </cell>
          <cell r="I41" t="str">
            <v>中部</v>
          </cell>
          <cell r="J41" t="str">
            <v>原贫困县</v>
          </cell>
          <cell r="K41" t="str">
            <v>一档</v>
          </cell>
          <cell r="L41">
            <v>0.5</v>
          </cell>
          <cell r="M41">
            <v>0.45</v>
          </cell>
          <cell r="N41">
            <v>0.05</v>
          </cell>
        </row>
        <row r="41">
          <cell r="P41">
            <v>1015.19</v>
          </cell>
          <cell r="Q41">
            <v>710.63</v>
          </cell>
          <cell r="R41">
            <v>274.1</v>
          </cell>
          <cell r="S41">
            <v>30.46</v>
          </cell>
        </row>
        <row r="41">
          <cell r="X41">
            <v>1015.19</v>
          </cell>
          <cell r="Y41">
            <v>710.63</v>
          </cell>
          <cell r="Z41">
            <v>274.1</v>
          </cell>
          <cell r="AA41">
            <v>30.46</v>
          </cell>
          <cell r="AB41">
            <v>274.42</v>
          </cell>
          <cell r="AC41">
            <v>137.21</v>
          </cell>
          <cell r="AD41">
            <v>123.489</v>
          </cell>
          <cell r="AE41">
            <v>13.721</v>
          </cell>
          <cell r="AF41">
            <v>1290</v>
          </cell>
          <cell r="AG41">
            <v>848</v>
          </cell>
          <cell r="AH41">
            <v>398</v>
          </cell>
          <cell r="AI41">
            <v>44</v>
          </cell>
          <cell r="AJ41">
            <v>1017</v>
          </cell>
          <cell r="AK41">
            <v>744</v>
          </cell>
          <cell r="AL41">
            <v>273</v>
          </cell>
          <cell r="AM41">
            <v>229</v>
          </cell>
          <cell r="AN41">
            <v>104</v>
          </cell>
          <cell r="AO41">
            <v>125</v>
          </cell>
          <cell r="AP41">
            <v>18936.5</v>
          </cell>
          <cell r="AQ41">
            <v>1840</v>
          </cell>
          <cell r="AR41">
            <v>931</v>
          </cell>
          <cell r="AS41">
            <v>909</v>
          </cell>
        </row>
        <row r="42">
          <cell r="B42" t="str">
            <v>邵东市</v>
          </cell>
          <cell r="C42" t="str">
            <v>中部</v>
          </cell>
          <cell r="D42" t="str">
            <v>其他地区</v>
          </cell>
          <cell r="E42" t="str">
            <v>三档</v>
          </cell>
          <cell r="F42">
            <v>0.5</v>
          </cell>
          <cell r="G42">
            <v>0.25</v>
          </cell>
          <cell r="H42">
            <v>0.25</v>
          </cell>
          <cell r="I42" t="str">
            <v>中部</v>
          </cell>
          <cell r="J42" t="str">
            <v>其他地区</v>
          </cell>
          <cell r="K42" t="str">
            <v>二档</v>
          </cell>
          <cell r="L42">
            <v>0.5</v>
          </cell>
          <cell r="M42">
            <v>0.25</v>
          </cell>
          <cell r="N42">
            <v>0.25</v>
          </cell>
        </row>
        <row r="42">
          <cell r="P42">
            <v>162.73</v>
          </cell>
          <cell r="Q42">
            <v>81.37</v>
          </cell>
          <cell r="R42">
            <v>40.68</v>
          </cell>
          <cell r="S42">
            <v>40.68</v>
          </cell>
        </row>
        <row r="42">
          <cell r="X42">
            <v>162.73</v>
          </cell>
          <cell r="Y42">
            <v>81.37</v>
          </cell>
          <cell r="Z42">
            <v>40.68</v>
          </cell>
          <cell r="AA42">
            <v>40.68</v>
          </cell>
          <cell r="AB42">
            <v>57.31</v>
          </cell>
          <cell r="AC42">
            <v>28.655</v>
          </cell>
          <cell r="AD42">
            <v>14.3275</v>
          </cell>
          <cell r="AE42">
            <v>14.3275</v>
          </cell>
          <cell r="AF42">
            <v>220</v>
          </cell>
          <cell r="AG42">
            <v>110</v>
          </cell>
          <cell r="AH42">
            <v>55</v>
          </cell>
          <cell r="AI42">
            <v>55</v>
          </cell>
          <cell r="AJ42">
            <v>244</v>
          </cell>
          <cell r="AK42">
            <v>161</v>
          </cell>
          <cell r="AL42">
            <v>83</v>
          </cell>
          <cell r="AM42">
            <v>-79</v>
          </cell>
          <cell r="AN42">
            <v>-51</v>
          </cell>
          <cell r="AO42">
            <v>-28</v>
          </cell>
          <cell r="AP42">
            <v>8021.15</v>
          </cell>
          <cell r="AQ42">
            <v>231</v>
          </cell>
          <cell r="AR42">
            <v>121</v>
          </cell>
          <cell r="AS42">
            <v>110</v>
          </cell>
        </row>
        <row r="43">
          <cell r="B43" t="str">
            <v>绥宁县</v>
          </cell>
          <cell r="C43" t="str">
            <v>比西</v>
          </cell>
          <cell r="D43" t="str">
            <v>原贫困县</v>
          </cell>
          <cell r="E43" t="str">
            <v>一档</v>
          </cell>
          <cell r="F43">
            <v>0.7</v>
          </cell>
          <cell r="G43">
            <v>0.25</v>
          </cell>
          <cell r="H43">
            <v>0.05</v>
          </cell>
          <cell r="I43" t="str">
            <v>中部</v>
          </cell>
          <cell r="J43" t="str">
            <v>原贫困县</v>
          </cell>
          <cell r="K43" t="str">
            <v>一档</v>
          </cell>
          <cell r="L43">
            <v>0.5</v>
          </cell>
          <cell r="M43">
            <v>0.45</v>
          </cell>
          <cell r="N43">
            <v>0.05</v>
          </cell>
        </row>
        <row r="43">
          <cell r="P43">
            <v>351</v>
          </cell>
          <cell r="Q43">
            <v>245.7</v>
          </cell>
          <cell r="R43">
            <v>94.77</v>
          </cell>
          <cell r="S43">
            <v>10.53</v>
          </cell>
        </row>
        <row r="43">
          <cell r="X43">
            <v>351</v>
          </cell>
          <cell r="Y43">
            <v>245.7</v>
          </cell>
          <cell r="Z43">
            <v>94.77</v>
          </cell>
          <cell r="AA43">
            <v>10.53</v>
          </cell>
          <cell r="AB43">
            <v>96</v>
          </cell>
          <cell r="AC43">
            <v>48</v>
          </cell>
          <cell r="AD43">
            <v>43.2</v>
          </cell>
          <cell r="AE43">
            <v>4.8</v>
          </cell>
          <cell r="AF43">
            <v>447</v>
          </cell>
          <cell r="AG43">
            <v>294</v>
          </cell>
          <cell r="AH43">
            <v>138</v>
          </cell>
          <cell r="AI43">
            <v>15</v>
          </cell>
          <cell r="AJ43">
            <v>432</v>
          </cell>
          <cell r="AK43">
            <v>338</v>
          </cell>
          <cell r="AL43">
            <v>94</v>
          </cell>
          <cell r="AM43">
            <v>0</v>
          </cell>
          <cell r="AN43">
            <v>-44</v>
          </cell>
          <cell r="AO43">
            <v>44</v>
          </cell>
          <cell r="AP43">
            <v>7314</v>
          </cell>
          <cell r="AQ43">
            <v>487</v>
          </cell>
          <cell r="AR43">
            <v>323</v>
          </cell>
          <cell r="AS43">
            <v>164</v>
          </cell>
        </row>
        <row r="44">
          <cell r="B44" t="str">
            <v>新邵县</v>
          </cell>
          <cell r="C44" t="str">
            <v>比西</v>
          </cell>
          <cell r="D44" t="str">
            <v>原贫困县</v>
          </cell>
          <cell r="E44" t="str">
            <v>一档</v>
          </cell>
          <cell r="F44">
            <v>0.7</v>
          </cell>
          <cell r="G44">
            <v>0.25</v>
          </cell>
          <cell r="H44">
            <v>0.05</v>
          </cell>
          <cell r="I44" t="str">
            <v>中部</v>
          </cell>
          <cell r="J44" t="str">
            <v>原贫困县</v>
          </cell>
          <cell r="K44" t="str">
            <v>一档</v>
          </cell>
          <cell r="L44">
            <v>0.5</v>
          </cell>
          <cell r="M44">
            <v>0.45</v>
          </cell>
          <cell r="N44">
            <v>0.05</v>
          </cell>
        </row>
        <row r="44">
          <cell r="P44">
            <v>251.72</v>
          </cell>
          <cell r="Q44">
            <v>176.2</v>
          </cell>
          <cell r="R44">
            <v>67.96</v>
          </cell>
          <cell r="S44">
            <v>7.56</v>
          </cell>
        </row>
        <row r="44">
          <cell r="X44">
            <v>251.72</v>
          </cell>
          <cell r="Y44">
            <v>176.2</v>
          </cell>
          <cell r="Z44">
            <v>67.96</v>
          </cell>
          <cell r="AA44">
            <v>7.56</v>
          </cell>
          <cell r="AB44">
            <v>62.299228</v>
          </cell>
          <cell r="AC44">
            <v>31.149614</v>
          </cell>
          <cell r="AD44">
            <v>28.0346526</v>
          </cell>
          <cell r="AE44">
            <v>3.1149614</v>
          </cell>
          <cell r="AF44">
            <v>314</v>
          </cell>
          <cell r="AG44">
            <v>207</v>
          </cell>
          <cell r="AH44">
            <v>96</v>
          </cell>
          <cell r="AI44">
            <v>11</v>
          </cell>
          <cell r="AJ44">
            <v>362</v>
          </cell>
          <cell r="AK44">
            <v>282</v>
          </cell>
          <cell r="AL44">
            <v>80</v>
          </cell>
          <cell r="AM44">
            <v>-59</v>
          </cell>
          <cell r="AN44">
            <v>-75</v>
          </cell>
          <cell r="AO44">
            <v>16</v>
          </cell>
          <cell r="AP44">
            <v>5172</v>
          </cell>
          <cell r="AQ44">
            <v>363</v>
          </cell>
          <cell r="AR44">
            <v>227</v>
          </cell>
          <cell r="AS44">
            <v>136</v>
          </cell>
        </row>
        <row r="45">
          <cell r="B45" t="str">
            <v>隆回县</v>
          </cell>
          <cell r="C45" t="str">
            <v>比西</v>
          </cell>
          <cell r="D45" t="str">
            <v>原贫困县</v>
          </cell>
          <cell r="E45" t="str">
            <v>一档</v>
          </cell>
          <cell r="F45">
            <v>0.7</v>
          </cell>
          <cell r="G45">
            <v>0.25</v>
          </cell>
          <cell r="H45">
            <v>0.05</v>
          </cell>
          <cell r="I45" t="str">
            <v>中部</v>
          </cell>
          <cell r="J45" t="str">
            <v>原贫困县</v>
          </cell>
          <cell r="K45" t="str">
            <v>一档</v>
          </cell>
          <cell r="L45">
            <v>0.5</v>
          </cell>
          <cell r="M45">
            <v>0.45</v>
          </cell>
          <cell r="N45">
            <v>0.05</v>
          </cell>
        </row>
        <row r="45">
          <cell r="P45">
            <v>241</v>
          </cell>
          <cell r="Q45">
            <v>168.7</v>
          </cell>
          <cell r="R45">
            <v>65.07</v>
          </cell>
          <cell r="S45">
            <v>7.23</v>
          </cell>
          <cell r="T45">
            <v>6.469542</v>
          </cell>
          <cell r="U45">
            <v>4.5286794</v>
          </cell>
          <cell r="V45">
            <v>1.74677634</v>
          </cell>
          <cell r="W45">
            <v>0.19408626</v>
          </cell>
          <cell r="X45">
            <v>234.530458</v>
          </cell>
          <cell r="Y45">
            <v>164.1713206</v>
          </cell>
          <cell r="Z45">
            <v>63.32322366</v>
          </cell>
          <cell r="AA45">
            <v>7.03591374</v>
          </cell>
          <cell r="AB45">
            <v>82.56</v>
          </cell>
          <cell r="AC45">
            <v>41.28</v>
          </cell>
          <cell r="AD45">
            <v>37.152</v>
          </cell>
          <cell r="AE45">
            <v>4.128</v>
          </cell>
          <cell r="AF45">
            <v>317</v>
          </cell>
          <cell r="AG45">
            <v>205</v>
          </cell>
          <cell r="AH45">
            <v>100</v>
          </cell>
          <cell r="AI45">
            <v>12</v>
          </cell>
          <cell r="AJ45">
            <v>341</v>
          </cell>
          <cell r="AK45">
            <v>225</v>
          </cell>
          <cell r="AL45">
            <v>116</v>
          </cell>
          <cell r="AM45">
            <v>-36</v>
          </cell>
          <cell r="AN45">
            <v>-20</v>
          </cell>
          <cell r="AO45">
            <v>-16</v>
          </cell>
          <cell r="AP45">
            <v>8276.022672</v>
          </cell>
          <cell r="AQ45">
            <v>335</v>
          </cell>
          <cell r="AR45">
            <v>225</v>
          </cell>
          <cell r="AS45">
            <v>110</v>
          </cell>
        </row>
        <row r="46">
          <cell r="B46" t="str">
            <v>岳阳市小计</v>
          </cell>
        </row>
        <row r="46">
          <cell r="P46">
            <v>2793.7</v>
          </cell>
          <cell r="Q46">
            <v>1436.85</v>
          </cell>
          <cell r="R46">
            <v>702.43</v>
          </cell>
          <cell r="S46">
            <v>654.42</v>
          </cell>
          <cell r="T46">
            <v>9.737918</v>
          </cell>
          <cell r="U46">
            <v>5.9798578</v>
          </cell>
          <cell r="V46">
            <v>2.54556938</v>
          </cell>
          <cell r="W46">
            <v>1.21249082</v>
          </cell>
          <cell r="X46">
            <v>2783.962082</v>
          </cell>
          <cell r="Y46">
            <v>1430.8701422</v>
          </cell>
          <cell r="Z46">
            <v>699.88443062</v>
          </cell>
          <cell r="AA46">
            <v>653.20750918</v>
          </cell>
          <cell r="AB46">
            <v>872.2274</v>
          </cell>
          <cell r="AC46">
            <v>436.1137</v>
          </cell>
          <cell r="AD46">
            <v>231.05885</v>
          </cell>
          <cell r="AE46">
            <v>205.05485</v>
          </cell>
          <cell r="AF46">
            <v>3656</v>
          </cell>
          <cell r="AG46">
            <v>1869</v>
          </cell>
          <cell r="AH46">
            <v>930</v>
          </cell>
          <cell r="AI46">
            <v>857</v>
          </cell>
          <cell r="AJ46">
            <v>3069</v>
          </cell>
          <cell r="AK46">
            <v>2044</v>
          </cell>
          <cell r="AL46">
            <v>1025</v>
          </cell>
          <cell r="AM46">
            <v>-270</v>
          </cell>
          <cell r="AN46">
            <v>-175</v>
          </cell>
          <cell r="AO46">
            <v>-95</v>
          </cell>
          <cell r="AP46">
            <v>109126.37</v>
          </cell>
          <cell r="AQ46">
            <v>3408</v>
          </cell>
          <cell r="AR46">
            <v>2050</v>
          </cell>
          <cell r="AS46">
            <v>1358</v>
          </cell>
        </row>
        <row r="47">
          <cell r="B47" t="str">
            <v>岳阳市本级及所辖区</v>
          </cell>
          <cell r="C47" t="str">
            <v>中部</v>
          </cell>
          <cell r="D47" t="str">
            <v>其他地区</v>
          </cell>
          <cell r="E47" t="str">
            <v>三档</v>
          </cell>
          <cell r="F47">
            <v>0.5</v>
          </cell>
          <cell r="G47">
            <v>0.25</v>
          </cell>
          <cell r="H47">
            <v>0.25</v>
          </cell>
          <cell r="I47" t="str">
            <v>中部</v>
          </cell>
          <cell r="J47" t="str">
            <v>其他地区</v>
          </cell>
          <cell r="K47" t="str">
            <v>二档</v>
          </cell>
          <cell r="L47">
            <v>0.5</v>
          </cell>
          <cell r="M47">
            <v>0.25</v>
          </cell>
          <cell r="N47">
            <v>0.25</v>
          </cell>
        </row>
        <row r="47">
          <cell r="P47">
            <v>761.14</v>
          </cell>
          <cell r="Q47">
            <v>380.57</v>
          </cell>
          <cell r="R47">
            <v>190.29</v>
          </cell>
          <cell r="S47">
            <v>190.28</v>
          </cell>
        </row>
        <row r="47">
          <cell r="X47">
            <v>761.14</v>
          </cell>
          <cell r="Y47">
            <v>380.57</v>
          </cell>
          <cell r="Z47">
            <v>190.29</v>
          </cell>
          <cell r="AA47">
            <v>190.28</v>
          </cell>
          <cell r="AB47">
            <v>254.1874</v>
          </cell>
          <cell r="AC47">
            <v>127.0937</v>
          </cell>
          <cell r="AD47">
            <v>63.54685</v>
          </cell>
          <cell r="AE47">
            <v>63.54685</v>
          </cell>
          <cell r="AF47">
            <v>1015</v>
          </cell>
          <cell r="AG47">
            <v>508</v>
          </cell>
          <cell r="AH47">
            <v>254</v>
          </cell>
          <cell r="AI47">
            <v>253</v>
          </cell>
          <cell r="AJ47">
            <v>1125</v>
          </cell>
          <cell r="AK47">
            <v>732</v>
          </cell>
          <cell r="AL47">
            <v>393</v>
          </cell>
          <cell r="AM47">
            <v>-363</v>
          </cell>
          <cell r="AN47">
            <v>-224</v>
          </cell>
          <cell r="AO47">
            <v>-139</v>
          </cell>
          <cell r="AP47">
            <v>29452.71</v>
          </cell>
          <cell r="AQ47">
            <v>1061</v>
          </cell>
          <cell r="AR47">
            <v>557</v>
          </cell>
          <cell r="AS47">
            <v>504</v>
          </cell>
        </row>
        <row r="48">
          <cell r="B48" t="str">
            <v>岳阳县</v>
          </cell>
          <cell r="C48" t="str">
            <v>中部</v>
          </cell>
          <cell r="D48" t="str">
            <v>其他地区</v>
          </cell>
          <cell r="E48" t="str">
            <v>三档</v>
          </cell>
          <cell r="F48">
            <v>0.5</v>
          </cell>
          <cell r="G48">
            <v>0.25</v>
          </cell>
          <cell r="H48">
            <v>0.25</v>
          </cell>
          <cell r="I48" t="str">
            <v>中部</v>
          </cell>
          <cell r="J48" t="str">
            <v>其他地区</v>
          </cell>
          <cell r="K48" t="str">
            <v>二档</v>
          </cell>
          <cell r="L48">
            <v>0.5</v>
          </cell>
          <cell r="M48">
            <v>0.25</v>
          </cell>
          <cell r="N48">
            <v>0.25</v>
          </cell>
        </row>
        <row r="48">
          <cell r="P48">
            <v>525</v>
          </cell>
          <cell r="Q48">
            <v>262.5</v>
          </cell>
          <cell r="R48">
            <v>131.25</v>
          </cell>
          <cell r="S48">
            <v>131.25</v>
          </cell>
        </row>
        <row r="48">
          <cell r="X48">
            <v>525</v>
          </cell>
          <cell r="Y48">
            <v>262.5</v>
          </cell>
          <cell r="Z48">
            <v>131.25</v>
          </cell>
          <cell r="AA48">
            <v>131.25</v>
          </cell>
          <cell r="AB48">
            <v>180.14</v>
          </cell>
          <cell r="AC48">
            <v>90.07</v>
          </cell>
          <cell r="AD48">
            <v>45.035</v>
          </cell>
          <cell r="AE48">
            <v>45.035</v>
          </cell>
          <cell r="AF48">
            <v>705</v>
          </cell>
          <cell r="AG48">
            <v>353</v>
          </cell>
          <cell r="AH48">
            <v>176</v>
          </cell>
          <cell r="AI48">
            <v>176</v>
          </cell>
          <cell r="AJ48">
            <v>536</v>
          </cell>
          <cell r="AK48">
            <v>362</v>
          </cell>
          <cell r="AL48">
            <v>174</v>
          </cell>
          <cell r="AM48">
            <v>-7</v>
          </cell>
          <cell r="AN48">
            <v>-9</v>
          </cell>
          <cell r="AO48">
            <v>2</v>
          </cell>
          <cell r="AP48">
            <v>26705</v>
          </cell>
          <cell r="AQ48">
            <v>638</v>
          </cell>
          <cell r="AR48">
            <v>387</v>
          </cell>
          <cell r="AS48">
            <v>251</v>
          </cell>
        </row>
        <row r="49">
          <cell r="B49" t="str">
            <v>华容县</v>
          </cell>
          <cell r="C49" t="str">
            <v>中部</v>
          </cell>
          <cell r="D49" t="str">
            <v>其他地区</v>
          </cell>
          <cell r="E49" t="str">
            <v>三档</v>
          </cell>
          <cell r="F49">
            <v>0.5</v>
          </cell>
          <cell r="G49">
            <v>0.25</v>
          </cell>
          <cell r="H49">
            <v>0.25</v>
          </cell>
          <cell r="I49" t="str">
            <v>中部</v>
          </cell>
          <cell r="J49" t="str">
            <v>其他地区</v>
          </cell>
          <cell r="K49" t="str">
            <v>二档</v>
          </cell>
          <cell r="L49">
            <v>0.5</v>
          </cell>
          <cell r="M49">
            <v>0.25</v>
          </cell>
          <cell r="N49">
            <v>0.25</v>
          </cell>
        </row>
        <row r="49">
          <cell r="P49">
            <v>153.72</v>
          </cell>
          <cell r="Q49">
            <v>76.86</v>
          </cell>
          <cell r="R49">
            <v>38.43</v>
          </cell>
          <cell r="S49">
            <v>38.43</v>
          </cell>
          <cell r="T49">
            <v>4.183424</v>
          </cell>
          <cell r="U49">
            <v>2.091712</v>
          </cell>
          <cell r="V49">
            <v>1.045856</v>
          </cell>
          <cell r="W49">
            <v>1.045856</v>
          </cell>
          <cell r="X49">
            <v>149.536576</v>
          </cell>
          <cell r="Y49">
            <v>74.768288</v>
          </cell>
          <cell r="Z49">
            <v>37.384144</v>
          </cell>
          <cell r="AA49">
            <v>37.384144</v>
          </cell>
          <cell r="AB49">
            <v>47.03</v>
          </cell>
          <cell r="AC49">
            <v>23.515</v>
          </cell>
          <cell r="AD49">
            <v>11.7575</v>
          </cell>
          <cell r="AE49">
            <v>11.7575</v>
          </cell>
          <cell r="AF49">
            <v>197</v>
          </cell>
          <cell r="AG49">
            <v>98</v>
          </cell>
          <cell r="AH49">
            <v>49</v>
          </cell>
          <cell r="AI49">
            <v>50</v>
          </cell>
          <cell r="AJ49">
            <v>176</v>
          </cell>
          <cell r="AK49">
            <v>105</v>
          </cell>
          <cell r="AL49">
            <v>71</v>
          </cell>
          <cell r="AM49">
            <v>-29</v>
          </cell>
          <cell r="AN49">
            <v>-7</v>
          </cell>
          <cell r="AO49">
            <v>-22</v>
          </cell>
          <cell r="AP49">
            <v>9129</v>
          </cell>
          <cell r="AQ49">
            <v>179</v>
          </cell>
          <cell r="AR49">
            <v>108</v>
          </cell>
          <cell r="AS49">
            <v>71</v>
          </cell>
        </row>
        <row r="50">
          <cell r="B50" t="str">
            <v>湘阴县</v>
          </cell>
          <cell r="C50" t="str">
            <v>中部</v>
          </cell>
          <cell r="D50" t="str">
            <v>其他地区</v>
          </cell>
          <cell r="E50" t="str">
            <v>三档</v>
          </cell>
          <cell r="F50">
            <v>0.5</v>
          </cell>
          <cell r="G50">
            <v>0.25</v>
          </cell>
          <cell r="H50">
            <v>0.25</v>
          </cell>
          <cell r="I50" t="str">
            <v>中部</v>
          </cell>
          <cell r="J50" t="str">
            <v>其他地区</v>
          </cell>
          <cell r="K50" t="str">
            <v>二档</v>
          </cell>
          <cell r="L50">
            <v>0.5</v>
          </cell>
          <cell r="M50">
            <v>0.25</v>
          </cell>
          <cell r="N50">
            <v>0.25</v>
          </cell>
        </row>
        <row r="50">
          <cell r="P50">
            <v>660</v>
          </cell>
          <cell r="Q50">
            <v>330</v>
          </cell>
          <cell r="R50">
            <v>165</v>
          </cell>
          <cell r="S50">
            <v>165</v>
          </cell>
        </row>
        <row r="50">
          <cell r="X50">
            <v>660</v>
          </cell>
          <cell r="Y50">
            <v>330</v>
          </cell>
          <cell r="Z50">
            <v>165</v>
          </cell>
          <cell r="AA50">
            <v>165</v>
          </cell>
          <cell r="AB50">
            <v>169.03</v>
          </cell>
          <cell r="AC50">
            <v>84.515</v>
          </cell>
          <cell r="AD50">
            <v>42.2575</v>
          </cell>
          <cell r="AE50">
            <v>42.2575</v>
          </cell>
          <cell r="AF50">
            <v>829</v>
          </cell>
          <cell r="AG50">
            <v>415</v>
          </cell>
          <cell r="AH50">
            <v>207</v>
          </cell>
          <cell r="AI50">
            <v>207</v>
          </cell>
          <cell r="AJ50">
            <v>395</v>
          </cell>
          <cell r="AK50">
            <v>266</v>
          </cell>
          <cell r="AL50">
            <v>129</v>
          </cell>
          <cell r="AM50">
            <v>227</v>
          </cell>
          <cell r="AN50">
            <v>149</v>
          </cell>
          <cell r="AO50">
            <v>78</v>
          </cell>
          <cell r="AP50">
            <v>19522.94</v>
          </cell>
          <cell r="AQ50">
            <v>636</v>
          </cell>
          <cell r="AR50">
            <v>455</v>
          </cell>
          <cell r="AS50">
            <v>181</v>
          </cell>
        </row>
        <row r="51">
          <cell r="B51" t="str">
            <v>平江县</v>
          </cell>
          <cell r="C51" t="str">
            <v>比西</v>
          </cell>
          <cell r="D51" t="str">
            <v>原贫困县</v>
          </cell>
          <cell r="E51" t="str">
            <v>一档</v>
          </cell>
          <cell r="F51">
            <v>0.7</v>
          </cell>
          <cell r="G51">
            <v>0.25</v>
          </cell>
          <cell r="H51">
            <v>0.05</v>
          </cell>
          <cell r="I51" t="str">
            <v>中部</v>
          </cell>
          <cell r="J51" t="str">
            <v>原贫困县</v>
          </cell>
          <cell r="K51" t="str">
            <v>一档</v>
          </cell>
          <cell r="L51">
            <v>0.5</v>
          </cell>
          <cell r="M51">
            <v>0.45</v>
          </cell>
          <cell r="N51">
            <v>0.05</v>
          </cell>
        </row>
        <row r="51">
          <cell r="P51">
            <v>200</v>
          </cell>
          <cell r="Q51">
            <v>140</v>
          </cell>
          <cell r="R51">
            <v>54</v>
          </cell>
          <cell r="S51">
            <v>6</v>
          </cell>
          <cell r="T51">
            <v>5.554494</v>
          </cell>
          <cell r="U51">
            <v>3.8881458</v>
          </cell>
          <cell r="V51">
            <v>1.49971338</v>
          </cell>
          <cell r="W51">
            <v>0.16663482</v>
          </cell>
          <cell r="X51">
            <v>194.445506</v>
          </cell>
          <cell r="Y51">
            <v>136.1118542</v>
          </cell>
          <cell r="Z51">
            <v>52.50028662</v>
          </cell>
          <cell r="AA51">
            <v>5.83336518</v>
          </cell>
          <cell r="AB51">
            <v>65.01</v>
          </cell>
          <cell r="AC51">
            <v>32.505</v>
          </cell>
          <cell r="AD51">
            <v>29.2545</v>
          </cell>
          <cell r="AE51">
            <v>3.2505</v>
          </cell>
          <cell r="AF51">
            <v>259</v>
          </cell>
          <cell r="AG51">
            <v>169</v>
          </cell>
          <cell r="AH51">
            <v>82</v>
          </cell>
          <cell r="AI51">
            <v>8</v>
          </cell>
          <cell r="AJ51">
            <v>312</v>
          </cell>
          <cell r="AK51">
            <v>225</v>
          </cell>
          <cell r="AL51">
            <v>87</v>
          </cell>
          <cell r="AM51">
            <v>-61</v>
          </cell>
          <cell r="AN51">
            <v>-56</v>
          </cell>
          <cell r="AO51">
            <v>-5</v>
          </cell>
          <cell r="AP51">
            <v>7979.72</v>
          </cell>
          <cell r="AQ51">
            <v>295</v>
          </cell>
          <cell r="AR51">
            <v>185</v>
          </cell>
          <cell r="AS51">
            <v>110</v>
          </cell>
        </row>
        <row r="52">
          <cell r="B52" t="str">
            <v>汨罗市</v>
          </cell>
          <cell r="C52" t="str">
            <v>中部</v>
          </cell>
          <cell r="D52" t="str">
            <v>其他地区</v>
          </cell>
          <cell r="E52" t="str">
            <v>三档</v>
          </cell>
          <cell r="F52">
            <v>0.5</v>
          </cell>
          <cell r="G52">
            <v>0.25</v>
          </cell>
          <cell r="H52">
            <v>0.25</v>
          </cell>
          <cell r="I52" t="str">
            <v>中部</v>
          </cell>
          <cell r="J52" t="str">
            <v>其他地区</v>
          </cell>
          <cell r="K52" t="str">
            <v>二档</v>
          </cell>
          <cell r="L52">
            <v>0.5</v>
          </cell>
          <cell r="M52">
            <v>0.25</v>
          </cell>
          <cell r="N52">
            <v>0.25</v>
          </cell>
        </row>
        <row r="52">
          <cell r="P52">
            <v>408.84</v>
          </cell>
          <cell r="Q52">
            <v>204.42</v>
          </cell>
          <cell r="R52">
            <v>102.21</v>
          </cell>
          <cell r="S52">
            <v>102.21</v>
          </cell>
        </row>
        <row r="52">
          <cell r="X52">
            <v>408.84</v>
          </cell>
          <cell r="Y52">
            <v>204.42</v>
          </cell>
          <cell r="Z52">
            <v>102.21</v>
          </cell>
          <cell r="AA52">
            <v>102.21</v>
          </cell>
          <cell r="AB52">
            <v>128.26</v>
          </cell>
          <cell r="AC52">
            <v>64.13</v>
          </cell>
          <cell r="AD52">
            <v>32.065</v>
          </cell>
          <cell r="AE52">
            <v>32.065</v>
          </cell>
          <cell r="AF52">
            <v>537</v>
          </cell>
          <cell r="AG52">
            <v>269</v>
          </cell>
          <cell r="AH52">
            <v>134</v>
          </cell>
          <cell r="AI52">
            <v>134</v>
          </cell>
          <cell r="AJ52">
            <v>327</v>
          </cell>
          <cell r="AK52">
            <v>193</v>
          </cell>
          <cell r="AL52">
            <v>134</v>
          </cell>
          <cell r="AM52">
            <v>76</v>
          </cell>
          <cell r="AN52">
            <v>76</v>
          </cell>
          <cell r="AO52">
            <v>0</v>
          </cell>
          <cell r="AP52">
            <v>13007</v>
          </cell>
          <cell r="AQ52">
            <v>426</v>
          </cell>
          <cell r="AR52">
            <v>295</v>
          </cell>
          <cell r="AS52">
            <v>131</v>
          </cell>
        </row>
        <row r="53">
          <cell r="B53" t="str">
            <v>临湘市</v>
          </cell>
          <cell r="C53" t="str">
            <v>中部</v>
          </cell>
          <cell r="D53" t="str">
            <v>其他地区</v>
          </cell>
          <cell r="E53" t="str">
            <v>三档</v>
          </cell>
          <cell r="F53">
            <v>0.5</v>
          </cell>
          <cell r="G53">
            <v>0.25</v>
          </cell>
          <cell r="H53">
            <v>0.25</v>
          </cell>
          <cell r="I53" t="str">
            <v>中部</v>
          </cell>
          <cell r="J53" t="str">
            <v>其他地区</v>
          </cell>
          <cell r="K53" t="str">
            <v>二档</v>
          </cell>
          <cell r="L53">
            <v>0.5</v>
          </cell>
          <cell r="M53">
            <v>0.25</v>
          </cell>
          <cell r="N53">
            <v>0.25</v>
          </cell>
        </row>
        <row r="53">
          <cell r="P53">
            <v>85</v>
          </cell>
          <cell r="Q53">
            <v>42.5</v>
          </cell>
          <cell r="R53">
            <v>21.25</v>
          </cell>
          <cell r="S53">
            <v>21.25</v>
          </cell>
        </row>
        <row r="53">
          <cell r="X53">
            <v>85</v>
          </cell>
          <cell r="Y53">
            <v>42.5</v>
          </cell>
          <cell r="Z53">
            <v>21.25</v>
          </cell>
          <cell r="AA53">
            <v>21.25</v>
          </cell>
          <cell r="AB53">
            <v>28.57</v>
          </cell>
          <cell r="AC53">
            <v>14.285</v>
          </cell>
          <cell r="AD53">
            <v>7.1425</v>
          </cell>
          <cell r="AE53">
            <v>7.1425</v>
          </cell>
          <cell r="AF53">
            <v>114</v>
          </cell>
          <cell r="AG53">
            <v>57</v>
          </cell>
          <cell r="AH53">
            <v>28</v>
          </cell>
          <cell r="AI53">
            <v>29</v>
          </cell>
          <cell r="AJ53">
            <v>198</v>
          </cell>
          <cell r="AK53">
            <v>161</v>
          </cell>
          <cell r="AL53">
            <v>37</v>
          </cell>
          <cell r="AM53">
            <v>-113</v>
          </cell>
          <cell r="AN53">
            <v>-104</v>
          </cell>
          <cell r="AO53">
            <v>-9</v>
          </cell>
          <cell r="AP53">
            <v>3330</v>
          </cell>
          <cell r="AQ53">
            <v>173</v>
          </cell>
          <cell r="AR53">
            <v>63</v>
          </cell>
          <cell r="AS53">
            <v>110</v>
          </cell>
        </row>
        <row r="54">
          <cell r="B54" t="str">
            <v>常德市小计</v>
          </cell>
        </row>
        <row r="54">
          <cell r="P54">
            <v>1563.48</v>
          </cell>
          <cell r="Q54">
            <v>842.52</v>
          </cell>
          <cell r="R54">
            <v>382.79</v>
          </cell>
          <cell r="S54">
            <v>338.17</v>
          </cell>
          <cell r="T54">
            <v>7.139725</v>
          </cell>
          <cell r="U54">
            <v>4.6131501</v>
          </cell>
          <cell r="V54">
            <v>1.26328745</v>
          </cell>
          <cell r="W54">
            <v>1.26328745</v>
          </cell>
          <cell r="X54">
            <v>1556.340275</v>
          </cell>
          <cell r="Y54">
            <v>837.9068499</v>
          </cell>
          <cell r="Z54">
            <v>381.52671255</v>
          </cell>
          <cell r="AA54">
            <v>336.90671255</v>
          </cell>
          <cell r="AB54">
            <v>456.3835</v>
          </cell>
          <cell r="AC54">
            <v>228.19175</v>
          </cell>
          <cell r="AD54">
            <v>122.219875</v>
          </cell>
          <cell r="AE54">
            <v>105.971875</v>
          </cell>
          <cell r="AF54">
            <v>2013</v>
          </cell>
          <cell r="AG54">
            <v>1067</v>
          </cell>
          <cell r="AH54">
            <v>503</v>
          </cell>
          <cell r="AI54">
            <v>443</v>
          </cell>
          <cell r="AJ54">
            <v>2133</v>
          </cell>
          <cell r="AK54">
            <v>1172</v>
          </cell>
          <cell r="AL54">
            <v>961</v>
          </cell>
          <cell r="AM54">
            <v>-563</v>
          </cell>
          <cell r="AN54">
            <v>-105</v>
          </cell>
          <cell r="AO54">
            <v>-458</v>
          </cell>
          <cell r="AP54">
            <v>70668.3</v>
          </cell>
          <cell r="AQ54">
            <v>1910</v>
          </cell>
          <cell r="AR54">
            <v>1169</v>
          </cell>
          <cell r="AS54">
            <v>741</v>
          </cell>
        </row>
        <row r="55">
          <cell r="B55" t="str">
            <v>常德市本级及所辖区</v>
          </cell>
          <cell r="C55" t="str">
            <v>中部</v>
          </cell>
          <cell r="D55" t="str">
            <v>其他地区</v>
          </cell>
          <cell r="E55" t="str">
            <v>三档</v>
          </cell>
          <cell r="F55">
            <v>0.5</v>
          </cell>
          <cell r="G55">
            <v>0.25</v>
          </cell>
          <cell r="H55">
            <v>0.25</v>
          </cell>
          <cell r="I55" t="str">
            <v>中部</v>
          </cell>
          <cell r="J55" t="str">
            <v>其他地区</v>
          </cell>
          <cell r="K55" t="str">
            <v>二档</v>
          </cell>
          <cell r="L55">
            <v>0.5</v>
          </cell>
          <cell r="M55">
            <v>0.25</v>
          </cell>
          <cell r="N55">
            <v>0.25</v>
          </cell>
        </row>
        <row r="55">
          <cell r="P55">
            <v>608.06</v>
          </cell>
          <cell r="Q55">
            <v>304.03</v>
          </cell>
          <cell r="R55">
            <v>152.02</v>
          </cell>
          <cell r="S55">
            <v>152.01</v>
          </cell>
        </row>
        <row r="55">
          <cell r="X55">
            <v>608.06</v>
          </cell>
          <cell r="Y55">
            <v>304.03</v>
          </cell>
          <cell r="Z55">
            <v>152.02</v>
          </cell>
          <cell r="AA55">
            <v>152.01</v>
          </cell>
          <cell r="AB55">
            <v>153.45</v>
          </cell>
          <cell r="AC55">
            <v>76.725</v>
          </cell>
          <cell r="AD55">
            <v>38.3625</v>
          </cell>
          <cell r="AE55">
            <v>38.3625</v>
          </cell>
          <cell r="AF55">
            <v>762</v>
          </cell>
          <cell r="AG55">
            <v>381</v>
          </cell>
          <cell r="AH55">
            <v>190</v>
          </cell>
          <cell r="AI55">
            <v>191</v>
          </cell>
          <cell r="AJ55">
            <v>540</v>
          </cell>
          <cell r="AK55">
            <v>282</v>
          </cell>
          <cell r="AL55">
            <v>258</v>
          </cell>
          <cell r="AM55">
            <v>31</v>
          </cell>
          <cell r="AN55">
            <v>99</v>
          </cell>
          <cell r="AO55">
            <v>-68</v>
          </cell>
          <cell r="AP55">
            <v>25133.8</v>
          </cell>
          <cell r="AQ55">
            <v>609</v>
          </cell>
          <cell r="AR55">
            <v>418</v>
          </cell>
          <cell r="AS55">
            <v>191</v>
          </cell>
        </row>
        <row r="56">
          <cell r="B56" t="str">
            <v>汉寿县</v>
          </cell>
          <cell r="C56" t="str">
            <v>中部</v>
          </cell>
          <cell r="D56" t="str">
            <v>其他地区</v>
          </cell>
          <cell r="E56" t="str">
            <v>三档</v>
          </cell>
          <cell r="F56">
            <v>0.5</v>
          </cell>
          <cell r="G56">
            <v>0.25</v>
          </cell>
          <cell r="H56">
            <v>0.25</v>
          </cell>
          <cell r="I56" t="str">
            <v>中部</v>
          </cell>
          <cell r="J56" t="str">
            <v>其他地区</v>
          </cell>
          <cell r="K56" t="str">
            <v>二档</v>
          </cell>
          <cell r="L56">
            <v>0.5</v>
          </cell>
          <cell r="M56">
            <v>0.25</v>
          </cell>
          <cell r="N56">
            <v>0.25</v>
          </cell>
        </row>
        <row r="56">
          <cell r="P56">
            <v>118.33</v>
          </cell>
          <cell r="Q56">
            <v>59.17</v>
          </cell>
          <cell r="R56">
            <v>29.58</v>
          </cell>
          <cell r="S56">
            <v>29.58</v>
          </cell>
        </row>
        <row r="56">
          <cell r="X56">
            <v>118.33</v>
          </cell>
          <cell r="Y56">
            <v>59.17</v>
          </cell>
          <cell r="Z56">
            <v>29.58</v>
          </cell>
          <cell r="AA56">
            <v>29.58</v>
          </cell>
          <cell r="AB56">
            <v>34.7235</v>
          </cell>
          <cell r="AC56">
            <v>17.36175</v>
          </cell>
          <cell r="AD56">
            <v>8.680875</v>
          </cell>
          <cell r="AE56">
            <v>8.680875</v>
          </cell>
          <cell r="AF56">
            <v>153</v>
          </cell>
          <cell r="AG56">
            <v>77</v>
          </cell>
          <cell r="AH56">
            <v>38</v>
          </cell>
          <cell r="AI56">
            <v>38</v>
          </cell>
          <cell r="AJ56">
            <v>143</v>
          </cell>
          <cell r="AK56">
            <v>85</v>
          </cell>
          <cell r="AL56">
            <v>58</v>
          </cell>
          <cell r="AM56">
            <v>-28</v>
          </cell>
          <cell r="AN56">
            <v>-8</v>
          </cell>
          <cell r="AO56">
            <v>-20</v>
          </cell>
          <cell r="AP56">
            <v>2244</v>
          </cell>
          <cell r="AQ56">
            <v>142</v>
          </cell>
          <cell r="AR56">
            <v>84</v>
          </cell>
          <cell r="AS56">
            <v>58</v>
          </cell>
        </row>
        <row r="57">
          <cell r="B57" t="str">
            <v>桃源县</v>
          </cell>
          <cell r="C57" t="str">
            <v>中部</v>
          </cell>
          <cell r="D57" t="str">
            <v>其他地区</v>
          </cell>
          <cell r="E57" t="str">
            <v>三档</v>
          </cell>
          <cell r="F57">
            <v>0.5</v>
          </cell>
          <cell r="G57">
            <v>0.25</v>
          </cell>
          <cell r="H57">
            <v>0.25</v>
          </cell>
          <cell r="I57" t="str">
            <v>中部</v>
          </cell>
          <cell r="J57" t="str">
            <v>其他地区</v>
          </cell>
          <cell r="K57" t="str">
            <v>二档</v>
          </cell>
          <cell r="L57">
            <v>0.5</v>
          </cell>
          <cell r="M57">
            <v>0.25</v>
          </cell>
          <cell r="N57">
            <v>0.25</v>
          </cell>
        </row>
        <row r="57">
          <cell r="P57">
            <v>193.16</v>
          </cell>
          <cell r="Q57">
            <v>96.58</v>
          </cell>
          <cell r="R57">
            <v>48.29</v>
          </cell>
          <cell r="S57">
            <v>48.29</v>
          </cell>
        </row>
        <row r="57">
          <cell r="X57">
            <v>193.16</v>
          </cell>
          <cell r="Y57">
            <v>96.58</v>
          </cell>
          <cell r="Z57">
            <v>48.29</v>
          </cell>
          <cell r="AA57">
            <v>48.29</v>
          </cell>
          <cell r="AB57">
            <v>52.25</v>
          </cell>
          <cell r="AC57">
            <v>26.125</v>
          </cell>
          <cell r="AD57">
            <v>13.0625</v>
          </cell>
          <cell r="AE57">
            <v>13.0625</v>
          </cell>
          <cell r="AF57">
            <v>245</v>
          </cell>
          <cell r="AG57">
            <v>123</v>
          </cell>
          <cell r="AH57">
            <v>61</v>
          </cell>
          <cell r="AI57">
            <v>61</v>
          </cell>
          <cell r="AJ57">
            <v>193</v>
          </cell>
          <cell r="AK57">
            <v>121</v>
          </cell>
          <cell r="AL57">
            <v>72</v>
          </cell>
          <cell r="AM57">
            <v>-9</v>
          </cell>
          <cell r="AN57">
            <v>2</v>
          </cell>
          <cell r="AO57">
            <v>-11</v>
          </cell>
          <cell r="AP57">
            <v>8355</v>
          </cell>
          <cell r="AQ57">
            <v>217</v>
          </cell>
          <cell r="AR57">
            <v>135</v>
          </cell>
          <cell r="AS57">
            <v>82</v>
          </cell>
        </row>
        <row r="58">
          <cell r="B58" t="str">
            <v>临澧县</v>
          </cell>
          <cell r="C58" t="str">
            <v>中部</v>
          </cell>
          <cell r="D58" t="str">
            <v>其他地区</v>
          </cell>
          <cell r="E58" t="str">
            <v>三档</v>
          </cell>
          <cell r="F58">
            <v>0.5</v>
          </cell>
          <cell r="G58">
            <v>0.25</v>
          </cell>
          <cell r="H58">
            <v>0.25</v>
          </cell>
          <cell r="I58" t="str">
            <v>中部</v>
          </cell>
          <cell r="J58" t="str">
            <v>其他地区</v>
          </cell>
          <cell r="K58" t="str">
            <v>二档</v>
          </cell>
          <cell r="L58">
            <v>0.5</v>
          </cell>
          <cell r="M58">
            <v>0.25</v>
          </cell>
          <cell r="N58">
            <v>0.25</v>
          </cell>
        </row>
        <row r="58">
          <cell r="P58">
            <v>146.12</v>
          </cell>
          <cell r="Q58">
            <v>73.06</v>
          </cell>
          <cell r="R58">
            <v>36.53</v>
          </cell>
          <cell r="S58">
            <v>36.53</v>
          </cell>
        </row>
        <row r="58">
          <cell r="X58">
            <v>146.12</v>
          </cell>
          <cell r="Y58">
            <v>73.06</v>
          </cell>
          <cell r="Z58">
            <v>36.53</v>
          </cell>
          <cell r="AA58">
            <v>36.53</v>
          </cell>
          <cell r="AB58">
            <v>56.22</v>
          </cell>
          <cell r="AC58">
            <v>28.11</v>
          </cell>
          <cell r="AD58">
            <v>14.055</v>
          </cell>
          <cell r="AE58">
            <v>14.055</v>
          </cell>
          <cell r="AF58">
            <v>202</v>
          </cell>
          <cell r="AG58">
            <v>101</v>
          </cell>
          <cell r="AH58">
            <v>51</v>
          </cell>
          <cell r="AI58">
            <v>50</v>
          </cell>
          <cell r="AJ58">
            <v>222</v>
          </cell>
          <cell r="AK58">
            <v>119</v>
          </cell>
          <cell r="AL58">
            <v>103</v>
          </cell>
          <cell r="AM58">
            <v>-70</v>
          </cell>
          <cell r="AN58">
            <v>-18</v>
          </cell>
          <cell r="AO58">
            <v>-52</v>
          </cell>
          <cell r="AP58">
            <v>9720</v>
          </cell>
          <cell r="AQ58">
            <v>188</v>
          </cell>
          <cell r="AR58">
            <v>111</v>
          </cell>
          <cell r="AS58">
            <v>77</v>
          </cell>
        </row>
        <row r="59">
          <cell r="B59" t="str">
            <v>石门县</v>
          </cell>
          <cell r="C59" t="str">
            <v>中部</v>
          </cell>
          <cell r="D59" t="str">
            <v>原贫困县</v>
          </cell>
          <cell r="E59" t="str">
            <v>二档</v>
          </cell>
          <cell r="F59">
            <v>0.5</v>
          </cell>
          <cell r="G59">
            <v>0.45</v>
          </cell>
          <cell r="H59">
            <v>0.05</v>
          </cell>
          <cell r="I59" t="str">
            <v>中部</v>
          </cell>
          <cell r="J59" t="str">
            <v>原贫困县</v>
          </cell>
          <cell r="K59" t="str">
            <v>一档</v>
          </cell>
          <cell r="L59">
            <v>0.5</v>
          </cell>
          <cell r="M59">
            <v>0.45</v>
          </cell>
          <cell r="N59">
            <v>0.05</v>
          </cell>
        </row>
        <row r="59">
          <cell r="P59">
            <v>111.47</v>
          </cell>
          <cell r="Q59">
            <v>55.74</v>
          </cell>
          <cell r="R59">
            <v>50.16</v>
          </cell>
          <cell r="S59">
            <v>5.57</v>
          </cell>
        </row>
        <row r="59">
          <cell r="X59">
            <v>111.47</v>
          </cell>
          <cell r="Y59">
            <v>55.74</v>
          </cell>
          <cell r="Z59">
            <v>50.16</v>
          </cell>
          <cell r="AA59">
            <v>5.57</v>
          </cell>
          <cell r="AB59">
            <v>40.62</v>
          </cell>
          <cell r="AC59">
            <v>20.31</v>
          </cell>
          <cell r="AD59">
            <v>18.279</v>
          </cell>
          <cell r="AE59">
            <v>2.031</v>
          </cell>
          <cell r="AF59">
            <v>152</v>
          </cell>
          <cell r="AG59">
            <v>76</v>
          </cell>
          <cell r="AH59">
            <v>68</v>
          </cell>
          <cell r="AI59">
            <v>8</v>
          </cell>
          <cell r="AJ59">
            <v>263</v>
          </cell>
          <cell r="AK59">
            <v>89</v>
          </cell>
          <cell r="AL59">
            <v>174</v>
          </cell>
          <cell r="AM59">
            <v>-119</v>
          </cell>
          <cell r="AN59">
            <v>-13</v>
          </cell>
          <cell r="AO59">
            <v>-106</v>
          </cell>
          <cell r="AP59">
            <v>7115</v>
          </cell>
          <cell r="AQ59">
            <v>193</v>
          </cell>
          <cell r="AR59">
            <v>83</v>
          </cell>
          <cell r="AS59">
            <v>110</v>
          </cell>
        </row>
        <row r="60">
          <cell r="B60" t="str">
            <v>澧县</v>
          </cell>
          <cell r="C60" t="str">
            <v>比西</v>
          </cell>
          <cell r="D60" t="str">
            <v>其他地区</v>
          </cell>
          <cell r="E60" t="str">
            <v>一档</v>
          </cell>
          <cell r="F60">
            <v>0.7</v>
          </cell>
          <cell r="G60">
            <v>0.25</v>
          </cell>
          <cell r="H60">
            <v>0.05</v>
          </cell>
          <cell r="I60" t="str">
            <v>中部</v>
          </cell>
          <cell r="J60" t="str">
            <v>其他地区</v>
          </cell>
          <cell r="K60" t="str">
            <v>二档</v>
          </cell>
          <cell r="L60">
            <v>0.5</v>
          </cell>
          <cell r="M60">
            <v>0.25</v>
          </cell>
          <cell r="N60">
            <v>0.25</v>
          </cell>
        </row>
        <row r="60">
          <cell r="P60">
            <v>205.78</v>
          </cell>
          <cell r="Q60">
            <v>144.05</v>
          </cell>
          <cell r="R60">
            <v>30.87</v>
          </cell>
          <cell r="S60">
            <v>30.86</v>
          </cell>
          <cell r="T60">
            <v>5.216438</v>
          </cell>
          <cell r="U60">
            <v>3.6515066</v>
          </cell>
          <cell r="V60">
            <v>0.7824657</v>
          </cell>
          <cell r="W60">
            <v>0.7824657</v>
          </cell>
          <cell r="X60">
            <v>200.563562</v>
          </cell>
          <cell r="Y60">
            <v>140.3984934</v>
          </cell>
          <cell r="Z60">
            <v>30.0875343</v>
          </cell>
          <cell r="AA60">
            <v>30.0775343</v>
          </cell>
          <cell r="AB60">
            <v>56.46</v>
          </cell>
          <cell r="AC60">
            <v>28.23</v>
          </cell>
          <cell r="AD60">
            <v>14.115</v>
          </cell>
          <cell r="AE60">
            <v>14.115</v>
          </cell>
          <cell r="AF60">
            <v>257</v>
          </cell>
          <cell r="AG60">
            <v>169</v>
          </cell>
          <cell r="AH60">
            <v>44</v>
          </cell>
          <cell r="AI60">
            <v>44</v>
          </cell>
          <cell r="AJ60">
            <v>332</v>
          </cell>
          <cell r="AK60">
            <v>212</v>
          </cell>
          <cell r="AL60">
            <v>120</v>
          </cell>
          <cell r="AM60">
            <v>-119</v>
          </cell>
          <cell r="AN60">
            <v>-43</v>
          </cell>
          <cell r="AO60">
            <v>-76</v>
          </cell>
          <cell r="AP60">
            <v>8746</v>
          </cell>
          <cell r="AQ60">
            <v>262</v>
          </cell>
          <cell r="AR60">
            <v>185</v>
          </cell>
          <cell r="AS60">
            <v>77</v>
          </cell>
        </row>
        <row r="61">
          <cell r="B61" t="str">
            <v>津市市</v>
          </cell>
          <cell r="C61" t="str">
            <v>比西</v>
          </cell>
          <cell r="D61" t="str">
            <v>其他地区</v>
          </cell>
          <cell r="E61" t="str">
            <v>一档</v>
          </cell>
          <cell r="F61">
            <v>0.7</v>
          </cell>
          <cell r="G61">
            <v>0.25</v>
          </cell>
          <cell r="H61">
            <v>0.05</v>
          </cell>
          <cell r="I61" t="str">
            <v>中部</v>
          </cell>
          <cell r="J61" t="str">
            <v>其他地区</v>
          </cell>
          <cell r="K61" t="str">
            <v>二档</v>
          </cell>
          <cell r="L61">
            <v>0.5</v>
          </cell>
          <cell r="M61">
            <v>0.25</v>
          </cell>
          <cell r="N61">
            <v>0.25</v>
          </cell>
        </row>
        <row r="61">
          <cell r="P61">
            <v>98.03</v>
          </cell>
          <cell r="Q61">
            <v>68.62</v>
          </cell>
          <cell r="R61">
            <v>14.71</v>
          </cell>
          <cell r="S61">
            <v>14.7</v>
          </cell>
        </row>
        <row r="61">
          <cell r="X61">
            <v>98.03</v>
          </cell>
          <cell r="Y61">
            <v>68.62</v>
          </cell>
          <cell r="Z61">
            <v>14.71</v>
          </cell>
          <cell r="AA61">
            <v>14.7</v>
          </cell>
          <cell r="AB61">
            <v>32.62</v>
          </cell>
          <cell r="AC61">
            <v>16.31</v>
          </cell>
          <cell r="AD61">
            <v>8.155</v>
          </cell>
          <cell r="AE61">
            <v>8.155</v>
          </cell>
          <cell r="AF61">
            <v>131</v>
          </cell>
          <cell r="AG61">
            <v>85</v>
          </cell>
          <cell r="AH61">
            <v>23</v>
          </cell>
          <cell r="AI61">
            <v>23</v>
          </cell>
          <cell r="AJ61">
            <v>280</v>
          </cell>
          <cell r="AK61">
            <v>169</v>
          </cell>
          <cell r="AL61">
            <v>111</v>
          </cell>
          <cell r="AM61">
            <v>-172</v>
          </cell>
          <cell r="AN61">
            <v>-84</v>
          </cell>
          <cell r="AO61">
            <v>-88</v>
          </cell>
          <cell r="AP61">
            <v>5510</v>
          </cell>
          <cell r="AQ61">
            <v>175</v>
          </cell>
          <cell r="AR61">
            <v>93</v>
          </cell>
          <cell r="AS61">
            <v>82</v>
          </cell>
        </row>
        <row r="62">
          <cell r="B62" t="str">
            <v>安乡县</v>
          </cell>
          <cell r="C62" t="str">
            <v>中部</v>
          </cell>
          <cell r="D62" t="str">
            <v>其他地区</v>
          </cell>
          <cell r="E62" t="str">
            <v>三档</v>
          </cell>
          <cell r="F62">
            <v>0.5</v>
          </cell>
          <cell r="G62">
            <v>0.25</v>
          </cell>
          <cell r="H62">
            <v>0.25</v>
          </cell>
          <cell r="I62" t="str">
            <v>中部</v>
          </cell>
          <cell r="J62" t="str">
            <v>其他地区</v>
          </cell>
          <cell r="K62" t="str">
            <v>二档</v>
          </cell>
          <cell r="L62">
            <v>0.5</v>
          </cell>
          <cell r="M62">
            <v>0.25</v>
          </cell>
          <cell r="N62">
            <v>0.25</v>
          </cell>
        </row>
        <row r="62">
          <cell r="P62">
            <v>82.53</v>
          </cell>
          <cell r="Q62">
            <v>41.27</v>
          </cell>
          <cell r="R62">
            <v>20.63</v>
          </cell>
          <cell r="S62">
            <v>20.63</v>
          </cell>
          <cell r="T62">
            <v>1.923287</v>
          </cell>
          <cell r="U62">
            <v>0.9616435</v>
          </cell>
          <cell r="V62">
            <v>0.48082175</v>
          </cell>
          <cell r="W62">
            <v>0.48082175</v>
          </cell>
          <cell r="X62">
            <v>80.606713</v>
          </cell>
          <cell r="Y62">
            <v>40.3083565</v>
          </cell>
          <cell r="Z62">
            <v>20.14917825</v>
          </cell>
          <cell r="AA62">
            <v>20.14917825</v>
          </cell>
          <cell r="AB62">
            <v>30.04</v>
          </cell>
          <cell r="AC62">
            <v>15.02</v>
          </cell>
          <cell r="AD62">
            <v>7.51</v>
          </cell>
          <cell r="AE62">
            <v>7.51</v>
          </cell>
          <cell r="AF62">
            <v>111</v>
          </cell>
          <cell r="AG62">
            <v>55</v>
          </cell>
          <cell r="AH62">
            <v>28</v>
          </cell>
          <cell r="AI62">
            <v>28</v>
          </cell>
          <cell r="AJ62">
            <v>160</v>
          </cell>
          <cell r="AK62">
            <v>95</v>
          </cell>
          <cell r="AL62">
            <v>65</v>
          </cell>
          <cell r="AM62">
            <v>-77</v>
          </cell>
          <cell r="AN62">
            <v>-40</v>
          </cell>
          <cell r="AO62">
            <v>-37</v>
          </cell>
          <cell r="AP62">
            <v>3844.5</v>
          </cell>
          <cell r="AQ62">
            <v>124</v>
          </cell>
          <cell r="AR62">
            <v>60</v>
          </cell>
          <cell r="AS62">
            <v>64</v>
          </cell>
        </row>
        <row r="63">
          <cell r="B63" t="str">
            <v>张家界市小计</v>
          </cell>
        </row>
        <row r="63">
          <cell r="P63">
            <v>916.35</v>
          </cell>
          <cell r="Q63">
            <v>577.25</v>
          </cell>
          <cell r="R63">
            <v>305.19</v>
          </cell>
          <cell r="S63">
            <v>33.91</v>
          </cell>
        </row>
        <row r="63">
          <cell r="X63">
            <v>916.35</v>
          </cell>
          <cell r="Y63">
            <v>577.25</v>
          </cell>
          <cell r="Z63">
            <v>305.19</v>
          </cell>
          <cell r="AA63">
            <v>33.91</v>
          </cell>
          <cell r="AB63">
            <v>279.858494</v>
          </cell>
          <cell r="AC63">
            <v>139.929247</v>
          </cell>
          <cell r="AD63">
            <v>125.9363223</v>
          </cell>
          <cell r="AE63">
            <v>13.9929246999999</v>
          </cell>
          <cell r="AF63">
            <v>1196</v>
          </cell>
          <cell r="AG63">
            <v>717</v>
          </cell>
          <cell r="AH63">
            <v>431</v>
          </cell>
          <cell r="AI63">
            <v>48</v>
          </cell>
          <cell r="AJ63">
            <v>1267</v>
          </cell>
          <cell r="AK63">
            <v>780</v>
          </cell>
          <cell r="AL63">
            <v>487</v>
          </cell>
          <cell r="AM63">
            <v>-119</v>
          </cell>
          <cell r="AN63">
            <v>-63</v>
          </cell>
          <cell r="AO63">
            <v>-56</v>
          </cell>
          <cell r="AP63">
            <v>32097.54</v>
          </cell>
          <cell r="AQ63">
            <v>1400</v>
          </cell>
          <cell r="AR63">
            <v>786</v>
          </cell>
          <cell r="AS63">
            <v>614</v>
          </cell>
        </row>
        <row r="64">
          <cell r="B64" t="str">
            <v>张家界市本级及所辖区</v>
          </cell>
          <cell r="C64" t="str">
            <v>中部</v>
          </cell>
          <cell r="D64" t="str">
            <v>原贫困县</v>
          </cell>
          <cell r="E64" t="str">
            <v>二档</v>
          </cell>
          <cell r="F64">
            <v>0.5</v>
          </cell>
          <cell r="G64">
            <v>0.45</v>
          </cell>
          <cell r="H64">
            <v>0.05</v>
          </cell>
          <cell r="I64" t="str">
            <v>中部</v>
          </cell>
          <cell r="J64" t="str">
            <v>原贫困县</v>
          </cell>
          <cell r="K64" t="str">
            <v>一档</v>
          </cell>
          <cell r="L64">
            <v>0.5</v>
          </cell>
          <cell r="M64">
            <v>0.45</v>
          </cell>
          <cell r="N64">
            <v>0.05</v>
          </cell>
        </row>
        <row r="64">
          <cell r="P64">
            <v>321</v>
          </cell>
          <cell r="Q64">
            <v>160.5</v>
          </cell>
          <cell r="R64">
            <v>144.45</v>
          </cell>
          <cell r="S64">
            <v>16.05</v>
          </cell>
        </row>
        <row r="64">
          <cell r="X64">
            <v>321</v>
          </cell>
          <cell r="Y64">
            <v>160.5</v>
          </cell>
          <cell r="Z64">
            <v>144.45</v>
          </cell>
          <cell r="AA64">
            <v>16.05</v>
          </cell>
          <cell r="AB64">
            <v>95.068494</v>
          </cell>
          <cell r="AC64">
            <v>47.534247</v>
          </cell>
          <cell r="AD64">
            <v>42.7808223</v>
          </cell>
          <cell r="AE64">
            <v>4.7534247</v>
          </cell>
          <cell r="AF64">
            <v>416</v>
          </cell>
          <cell r="AG64">
            <v>208</v>
          </cell>
          <cell r="AH64">
            <v>187</v>
          </cell>
          <cell r="AI64">
            <v>21</v>
          </cell>
          <cell r="AJ64">
            <v>526</v>
          </cell>
          <cell r="AK64">
            <v>228</v>
          </cell>
          <cell r="AL64">
            <v>298</v>
          </cell>
          <cell r="AM64">
            <v>-131</v>
          </cell>
          <cell r="AN64">
            <v>-20</v>
          </cell>
          <cell r="AO64">
            <v>-111</v>
          </cell>
          <cell r="AP64">
            <v>12933.34</v>
          </cell>
          <cell r="AQ64">
            <v>506</v>
          </cell>
          <cell r="AR64">
            <v>228</v>
          </cell>
          <cell r="AS64">
            <v>278</v>
          </cell>
        </row>
        <row r="65">
          <cell r="B65" t="str">
            <v>慈利县</v>
          </cell>
          <cell r="C65" t="str">
            <v>比西</v>
          </cell>
          <cell r="D65" t="str">
            <v>原贫困县</v>
          </cell>
          <cell r="E65" t="str">
            <v>一档</v>
          </cell>
          <cell r="F65">
            <v>0.7</v>
          </cell>
          <cell r="G65">
            <v>0.25</v>
          </cell>
          <cell r="H65">
            <v>0.05</v>
          </cell>
          <cell r="I65" t="str">
            <v>中部</v>
          </cell>
          <cell r="J65" t="str">
            <v>原贫困县</v>
          </cell>
          <cell r="K65" t="str">
            <v>一档</v>
          </cell>
          <cell r="L65">
            <v>0.5</v>
          </cell>
          <cell r="M65">
            <v>0.45</v>
          </cell>
          <cell r="N65">
            <v>0.05</v>
          </cell>
        </row>
        <row r="65">
          <cell r="P65">
            <v>315.35</v>
          </cell>
          <cell r="Q65">
            <v>220.75</v>
          </cell>
          <cell r="R65">
            <v>85.14</v>
          </cell>
          <cell r="S65">
            <v>9.46</v>
          </cell>
        </row>
        <row r="65">
          <cell r="X65">
            <v>315.35</v>
          </cell>
          <cell r="Y65">
            <v>220.75</v>
          </cell>
          <cell r="Z65">
            <v>85.14</v>
          </cell>
          <cell r="AA65">
            <v>9.46</v>
          </cell>
          <cell r="AB65">
            <v>98.79</v>
          </cell>
          <cell r="AC65">
            <v>49.395</v>
          </cell>
          <cell r="AD65">
            <v>44.4555</v>
          </cell>
          <cell r="AE65">
            <v>4.9395</v>
          </cell>
          <cell r="AF65">
            <v>414</v>
          </cell>
          <cell r="AG65">
            <v>270</v>
          </cell>
          <cell r="AH65">
            <v>130</v>
          </cell>
          <cell r="AI65">
            <v>14</v>
          </cell>
          <cell r="AJ65">
            <v>417</v>
          </cell>
          <cell r="AK65">
            <v>304</v>
          </cell>
          <cell r="AL65">
            <v>113</v>
          </cell>
          <cell r="AM65">
            <v>-17</v>
          </cell>
          <cell r="AN65">
            <v>-34</v>
          </cell>
          <cell r="AO65">
            <v>17</v>
          </cell>
          <cell r="AP65">
            <v>10287</v>
          </cell>
          <cell r="AQ65">
            <v>444</v>
          </cell>
          <cell r="AR65">
            <v>296</v>
          </cell>
          <cell r="AS65">
            <v>148</v>
          </cell>
        </row>
        <row r="66">
          <cell r="B66" t="str">
            <v>桑植县</v>
          </cell>
          <cell r="C66" t="str">
            <v>比西</v>
          </cell>
          <cell r="D66" t="str">
            <v>原贫困县</v>
          </cell>
          <cell r="E66" t="str">
            <v>一档</v>
          </cell>
          <cell r="F66">
            <v>0.7</v>
          </cell>
          <cell r="G66">
            <v>0.25</v>
          </cell>
          <cell r="H66">
            <v>0.05</v>
          </cell>
          <cell r="I66" t="str">
            <v>中部</v>
          </cell>
          <cell r="J66" t="str">
            <v>原贫困县</v>
          </cell>
          <cell r="K66" t="str">
            <v>一档</v>
          </cell>
          <cell r="L66">
            <v>0.5</v>
          </cell>
          <cell r="M66">
            <v>0.45</v>
          </cell>
          <cell r="N66">
            <v>0.05</v>
          </cell>
        </row>
        <row r="66">
          <cell r="P66">
            <v>280</v>
          </cell>
          <cell r="Q66">
            <v>196</v>
          </cell>
          <cell r="R66">
            <v>75.6</v>
          </cell>
          <cell r="S66">
            <v>8.4</v>
          </cell>
        </row>
        <row r="66">
          <cell r="X66">
            <v>280</v>
          </cell>
          <cell r="Y66">
            <v>196</v>
          </cell>
          <cell r="Z66">
            <v>75.6</v>
          </cell>
          <cell r="AA66">
            <v>8.4</v>
          </cell>
          <cell r="AB66">
            <v>86</v>
          </cell>
          <cell r="AC66">
            <v>43</v>
          </cell>
          <cell r="AD66">
            <v>38.7</v>
          </cell>
          <cell r="AE66">
            <v>4.3</v>
          </cell>
          <cell r="AF66">
            <v>366</v>
          </cell>
          <cell r="AG66">
            <v>239</v>
          </cell>
          <cell r="AH66">
            <v>114</v>
          </cell>
          <cell r="AI66">
            <v>13</v>
          </cell>
          <cell r="AJ66">
            <v>324</v>
          </cell>
          <cell r="AK66">
            <v>248</v>
          </cell>
          <cell r="AL66">
            <v>76</v>
          </cell>
          <cell r="AM66">
            <v>29</v>
          </cell>
          <cell r="AN66">
            <v>-9</v>
          </cell>
          <cell r="AO66">
            <v>38</v>
          </cell>
          <cell r="AP66">
            <v>8877.2</v>
          </cell>
          <cell r="AQ66">
            <v>450</v>
          </cell>
          <cell r="AR66">
            <v>262</v>
          </cell>
          <cell r="AS66">
            <v>188</v>
          </cell>
        </row>
        <row r="67">
          <cell r="B67" t="str">
            <v>益阳市小计</v>
          </cell>
        </row>
        <row r="67">
          <cell r="P67">
            <v>1563.37</v>
          </cell>
          <cell r="Q67">
            <v>950.79</v>
          </cell>
          <cell r="R67">
            <v>356.59</v>
          </cell>
          <cell r="S67">
            <v>255.99</v>
          </cell>
          <cell r="T67">
            <v>63.282237</v>
          </cell>
          <cell r="U67">
            <v>31.6771513</v>
          </cell>
          <cell r="V67">
            <v>15.82416253</v>
          </cell>
          <cell r="W67">
            <v>15.78092317</v>
          </cell>
          <cell r="X67">
            <v>1500.087763</v>
          </cell>
          <cell r="Y67">
            <v>919.1128487</v>
          </cell>
          <cell r="Z67">
            <v>340.76583747</v>
          </cell>
          <cell r="AA67">
            <v>240.20907683</v>
          </cell>
          <cell r="AB67">
            <v>412.98</v>
          </cell>
          <cell r="AC67">
            <v>206.49</v>
          </cell>
          <cell r="AD67">
            <v>123.393</v>
          </cell>
          <cell r="AE67">
            <v>83.097</v>
          </cell>
          <cell r="AF67">
            <v>1914</v>
          </cell>
          <cell r="AG67">
            <v>1126</v>
          </cell>
          <cell r="AH67">
            <v>464</v>
          </cell>
          <cell r="AI67">
            <v>324</v>
          </cell>
          <cell r="AJ67">
            <v>3011</v>
          </cell>
          <cell r="AK67">
            <v>2051</v>
          </cell>
          <cell r="AL67">
            <v>960</v>
          </cell>
          <cell r="AM67">
            <v>-1421</v>
          </cell>
          <cell r="AN67">
            <v>-925</v>
          </cell>
          <cell r="AO67">
            <v>-496</v>
          </cell>
          <cell r="AP67">
            <v>53046.26</v>
          </cell>
          <cell r="AQ67">
            <v>2334</v>
          </cell>
          <cell r="AR67">
            <v>1236</v>
          </cell>
          <cell r="AS67">
            <v>1098</v>
          </cell>
        </row>
        <row r="68">
          <cell r="B68" t="str">
            <v>益阳市本级及所辖区</v>
          </cell>
          <cell r="C68" t="str">
            <v>中部</v>
          </cell>
          <cell r="D68" t="str">
            <v>其他地区</v>
          </cell>
          <cell r="E68" t="str">
            <v>三档</v>
          </cell>
          <cell r="F68">
            <v>0.5</v>
          </cell>
          <cell r="G68">
            <v>0.25</v>
          </cell>
          <cell r="H68">
            <v>0.25</v>
          </cell>
          <cell r="I68" t="str">
            <v>中部</v>
          </cell>
          <cell r="J68" t="str">
            <v>其他地区</v>
          </cell>
          <cell r="K68" t="str">
            <v>二档</v>
          </cell>
          <cell r="L68">
            <v>0.5</v>
          </cell>
          <cell r="M68">
            <v>0.25</v>
          </cell>
          <cell r="N68">
            <v>0.25</v>
          </cell>
        </row>
        <row r="68">
          <cell r="P68">
            <v>395.84</v>
          </cell>
          <cell r="Q68">
            <v>197.92</v>
          </cell>
          <cell r="R68">
            <v>98.96</v>
          </cell>
          <cell r="S68">
            <v>98.96</v>
          </cell>
          <cell r="T68">
            <v>63.102073</v>
          </cell>
          <cell r="U68">
            <v>31.5510365</v>
          </cell>
          <cell r="V68">
            <v>15.77551825</v>
          </cell>
          <cell r="W68">
            <v>15.77551825</v>
          </cell>
          <cell r="X68">
            <v>332.737927</v>
          </cell>
          <cell r="Y68">
            <v>166.3689635</v>
          </cell>
          <cell r="Z68">
            <v>83.18448175</v>
          </cell>
          <cell r="AA68">
            <v>83.18448175</v>
          </cell>
          <cell r="AB68">
            <v>89.13</v>
          </cell>
          <cell r="AC68">
            <v>44.565</v>
          </cell>
          <cell r="AD68">
            <v>22.2825</v>
          </cell>
          <cell r="AE68">
            <v>22.2825</v>
          </cell>
          <cell r="AF68">
            <v>422</v>
          </cell>
          <cell r="AG68">
            <v>211</v>
          </cell>
          <cell r="AH68">
            <v>105</v>
          </cell>
          <cell r="AI68">
            <v>106</v>
          </cell>
          <cell r="AJ68">
            <v>574</v>
          </cell>
          <cell r="AK68">
            <v>346</v>
          </cell>
          <cell r="AL68">
            <v>228</v>
          </cell>
          <cell r="AM68">
            <v>-258</v>
          </cell>
          <cell r="AN68">
            <v>-135</v>
          </cell>
          <cell r="AO68">
            <v>-123</v>
          </cell>
          <cell r="AP68">
            <v>13654.6</v>
          </cell>
          <cell r="AQ68">
            <v>467</v>
          </cell>
          <cell r="AR68">
            <v>232</v>
          </cell>
          <cell r="AS68">
            <v>235</v>
          </cell>
        </row>
        <row r="69">
          <cell r="B69" t="str">
            <v>南县</v>
          </cell>
          <cell r="C69" t="str">
            <v>比西</v>
          </cell>
          <cell r="D69" t="str">
            <v>其他地区</v>
          </cell>
          <cell r="E69" t="str">
            <v>一档</v>
          </cell>
          <cell r="F69">
            <v>0.7</v>
          </cell>
          <cell r="G69">
            <v>0.25</v>
          </cell>
          <cell r="H69">
            <v>0.05</v>
          </cell>
          <cell r="I69" t="str">
            <v>中部</v>
          </cell>
          <cell r="J69" t="str">
            <v>其他地区</v>
          </cell>
          <cell r="K69" t="str">
            <v>二档</v>
          </cell>
          <cell r="L69">
            <v>0.5</v>
          </cell>
          <cell r="M69">
            <v>0.25</v>
          </cell>
          <cell r="N69">
            <v>0.25</v>
          </cell>
        </row>
        <row r="69">
          <cell r="P69">
            <v>252.23</v>
          </cell>
          <cell r="Q69">
            <v>176.56</v>
          </cell>
          <cell r="R69">
            <v>37.83</v>
          </cell>
          <cell r="S69">
            <v>37.84</v>
          </cell>
        </row>
        <row r="69">
          <cell r="X69">
            <v>252.23</v>
          </cell>
          <cell r="Y69">
            <v>176.56</v>
          </cell>
          <cell r="Z69">
            <v>37.83</v>
          </cell>
          <cell r="AA69">
            <v>37.84</v>
          </cell>
          <cell r="AB69">
            <v>70.76</v>
          </cell>
          <cell r="AC69">
            <v>35.38</v>
          </cell>
          <cell r="AD69">
            <v>17.69</v>
          </cell>
          <cell r="AE69">
            <v>17.69</v>
          </cell>
          <cell r="AF69">
            <v>323</v>
          </cell>
          <cell r="AG69">
            <v>212</v>
          </cell>
          <cell r="AH69">
            <v>56</v>
          </cell>
          <cell r="AI69">
            <v>55</v>
          </cell>
          <cell r="AJ69">
            <v>472</v>
          </cell>
          <cell r="AK69">
            <v>313</v>
          </cell>
          <cell r="AL69">
            <v>159</v>
          </cell>
          <cell r="AM69">
            <v>-204</v>
          </cell>
          <cell r="AN69">
            <v>-101</v>
          </cell>
          <cell r="AO69">
            <v>-103</v>
          </cell>
          <cell r="AP69">
            <v>10889</v>
          </cell>
          <cell r="AQ69">
            <v>381</v>
          </cell>
          <cell r="AR69">
            <v>233</v>
          </cell>
          <cell r="AS69">
            <v>148</v>
          </cell>
        </row>
        <row r="70">
          <cell r="B70" t="str">
            <v>沅江市</v>
          </cell>
          <cell r="C70" t="str">
            <v>比西</v>
          </cell>
          <cell r="D70" t="str">
            <v>其他地区</v>
          </cell>
          <cell r="E70" t="str">
            <v>一档</v>
          </cell>
          <cell r="F70">
            <v>0.7</v>
          </cell>
          <cell r="G70">
            <v>0.25</v>
          </cell>
          <cell r="H70">
            <v>0.05</v>
          </cell>
          <cell r="I70" t="str">
            <v>中部</v>
          </cell>
          <cell r="J70" t="str">
            <v>其他地区</v>
          </cell>
          <cell r="K70" t="str">
            <v>二档</v>
          </cell>
          <cell r="L70">
            <v>0.5</v>
          </cell>
          <cell r="M70">
            <v>0.25</v>
          </cell>
          <cell r="N70">
            <v>0.25</v>
          </cell>
        </row>
        <row r="70">
          <cell r="P70">
            <v>174.12</v>
          </cell>
          <cell r="Q70">
            <v>121.88</v>
          </cell>
          <cell r="R70">
            <v>26.12</v>
          </cell>
          <cell r="S70">
            <v>26.12</v>
          </cell>
        </row>
        <row r="70">
          <cell r="X70">
            <v>174.12</v>
          </cell>
          <cell r="Y70">
            <v>121.88</v>
          </cell>
          <cell r="Z70">
            <v>26.12</v>
          </cell>
          <cell r="AA70">
            <v>26.12</v>
          </cell>
          <cell r="AB70">
            <v>45.85</v>
          </cell>
          <cell r="AC70">
            <v>22.925</v>
          </cell>
          <cell r="AD70">
            <v>11.4625</v>
          </cell>
          <cell r="AE70">
            <v>11.4625</v>
          </cell>
          <cell r="AF70">
            <v>220</v>
          </cell>
          <cell r="AG70">
            <v>145</v>
          </cell>
          <cell r="AH70">
            <v>38</v>
          </cell>
          <cell r="AI70">
            <v>37</v>
          </cell>
          <cell r="AJ70">
            <v>460</v>
          </cell>
          <cell r="AK70">
            <v>338</v>
          </cell>
          <cell r="AL70">
            <v>122</v>
          </cell>
          <cell r="AM70">
            <v>-277</v>
          </cell>
          <cell r="AN70">
            <v>-193</v>
          </cell>
          <cell r="AO70">
            <v>-84</v>
          </cell>
          <cell r="AP70">
            <v>6284.59</v>
          </cell>
          <cell r="AQ70">
            <v>323</v>
          </cell>
          <cell r="AR70">
            <v>159</v>
          </cell>
          <cell r="AS70">
            <v>164</v>
          </cell>
        </row>
        <row r="71">
          <cell r="B71" t="str">
            <v>桃江县</v>
          </cell>
          <cell r="C71" t="str">
            <v>中部</v>
          </cell>
          <cell r="D71" t="str">
            <v>其他地区</v>
          </cell>
          <cell r="E71" t="str">
            <v>三档</v>
          </cell>
          <cell r="F71">
            <v>0.5</v>
          </cell>
          <cell r="G71">
            <v>0.25</v>
          </cell>
          <cell r="H71">
            <v>0.25</v>
          </cell>
          <cell r="I71" t="str">
            <v>中部</v>
          </cell>
          <cell r="J71" t="str">
            <v>其他地区</v>
          </cell>
          <cell r="K71" t="str">
            <v>二档</v>
          </cell>
          <cell r="L71">
            <v>0.5</v>
          </cell>
          <cell r="M71">
            <v>0.25</v>
          </cell>
          <cell r="N71">
            <v>0.25</v>
          </cell>
        </row>
        <row r="71">
          <cell r="P71">
            <v>322</v>
          </cell>
          <cell r="Q71">
            <v>161</v>
          </cell>
          <cell r="R71">
            <v>80.5</v>
          </cell>
          <cell r="S71">
            <v>80.5</v>
          </cell>
        </row>
        <row r="71">
          <cell r="X71">
            <v>322</v>
          </cell>
          <cell r="Y71">
            <v>161</v>
          </cell>
          <cell r="Z71">
            <v>80.5</v>
          </cell>
          <cell r="AA71">
            <v>80.5</v>
          </cell>
          <cell r="AB71">
            <v>106.5</v>
          </cell>
          <cell r="AC71">
            <v>53.25</v>
          </cell>
          <cell r="AD71">
            <v>26.625</v>
          </cell>
          <cell r="AE71">
            <v>26.625</v>
          </cell>
          <cell r="AF71">
            <v>429</v>
          </cell>
          <cell r="AG71">
            <v>214</v>
          </cell>
          <cell r="AH71">
            <v>107</v>
          </cell>
          <cell r="AI71">
            <v>108</v>
          </cell>
          <cell r="AJ71">
            <v>414</v>
          </cell>
          <cell r="AK71">
            <v>209</v>
          </cell>
          <cell r="AL71">
            <v>205</v>
          </cell>
          <cell r="AM71">
            <v>-93</v>
          </cell>
          <cell r="AN71">
            <v>5</v>
          </cell>
          <cell r="AO71">
            <v>-98</v>
          </cell>
          <cell r="AP71">
            <v>15868.36</v>
          </cell>
          <cell r="AQ71">
            <v>376</v>
          </cell>
          <cell r="AR71">
            <v>235</v>
          </cell>
          <cell r="AS71">
            <v>141</v>
          </cell>
        </row>
        <row r="72">
          <cell r="B72" t="str">
            <v>安化县</v>
          </cell>
          <cell r="C72" t="str">
            <v>比西</v>
          </cell>
          <cell r="D72" t="str">
            <v>原贫困县</v>
          </cell>
          <cell r="E72" t="str">
            <v>一档</v>
          </cell>
          <cell r="F72">
            <v>0.7</v>
          </cell>
          <cell r="G72">
            <v>0.25</v>
          </cell>
          <cell r="H72">
            <v>0.05</v>
          </cell>
          <cell r="I72" t="str">
            <v>中部</v>
          </cell>
          <cell r="J72" t="str">
            <v>原贫困县</v>
          </cell>
          <cell r="K72" t="str">
            <v>一档</v>
          </cell>
          <cell r="L72">
            <v>0.5</v>
          </cell>
          <cell r="M72">
            <v>0.45</v>
          </cell>
          <cell r="N72">
            <v>0.05</v>
          </cell>
        </row>
        <row r="72">
          <cell r="P72">
            <v>419.18</v>
          </cell>
          <cell r="Q72">
            <v>293.43</v>
          </cell>
          <cell r="R72">
            <v>113.18</v>
          </cell>
          <cell r="S72">
            <v>12.57</v>
          </cell>
          <cell r="T72">
            <v>0.180164</v>
          </cell>
          <cell r="U72">
            <v>0.1261148</v>
          </cell>
          <cell r="V72">
            <v>0.04864428</v>
          </cell>
          <cell r="W72">
            <v>0.00540491999999999</v>
          </cell>
          <cell r="X72">
            <v>418.999836</v>
          </cell>
          <cell r="Y72">
            <v>293.3038852</v>
          </cell>
          <cell r="Z72">
            <v>113.13135572</v>
          </cell>
          <cell r="AA72">
            <v>12.56459508</v>
          </cell>
          <cell r="AB72">
            <v>100.74</v>
          </cell>
          <cell r="AC72">
            <v>50.37</v>
          </cell>
          <cell r="AD72">
            <v>45.333</v>
          </cell>
          <cell r="AE72">
            <v>5.037</v>
          </cell>
          <cell r="AF72">
            <v>520</v>
          </cell>
          <cell r="AG72">
            <v>344</v>
          </cell>
          <cell r="AH72">
            <v>158</v>
          </cell>
          <cell r="AI72">
            <v>18</v>
          </cell>
          <cell r="AJ72">
            <v>1091</v>
          </cell>
          <cell r="AK72">
            <v>845</v>
          </cell>
          <cell r="AL72">
            <v>246</v>
          </cell>
          <cell r="AM72">
            <v>-589</v>
          </cell>
          <cell r="AN72">
            <v>-501</v>
          </cell>
          <cell r="AO72">
            <v>-88</v>
          </cell>
          <cell r="AP72">
            <v>6349.71</v>
          </cell>
          <cell r="AQ72">
            <v>787</v>
          </cell>
          <cell r="AR72">
            <v>377</v>
          </cell>
          <cell r="AS72">
            <v>410</v>
          </cell>
        </row>
        <row r="73">
          <cell r="B73" t="str">
            <v>郴州市小计</v>
          </cell>
        </row>
        <row r="73">
          <cell r="P73">
            <v>3582.21</v>
          </cell>
          <cell r="Q73">
            <v>1988.24</v>
          </cell>
          <cell r="R73">
            <v>941.37</v>
          </cell>
          <cell r="S73">
            <v>652.6</v>
          </cell>
          <cell r="T73">
            <v>86.22618</v>
          </cell>
          <cell r="U73">
            <v>43.114326</v>
          </cell>
          <cell r="V73">
            <v>21.5566686</v>
          </cell>
          <cell r="W73">
            <v>21.5551854</v>
          </cell>
          <cell r="X73">
            <v>3495.98382</v>
          </cell>
          <cell r="Y73">
            <v>1945.125674</v>
          </cell>
          <cell r="Z73">
            <v>919.8133314</v>
          </cell>
          <cell r="AA73">
            <v>631.0448146</v>
          </cell>
          <cell r="AB73">
            <v>1005.858</v>
          </cell>
          <cell r="AC73">
            <v>502.929</v>
          </cell>
          <cell r="AD73">
            <v>311.4261</v>
          </cell>
          <cell r="AE73">
            <v>191.5029</v>
          </cell>
          <cell r="AF73">
            <v>4501</v>
          </cell>
          <cell r="AG73">
            <v>2449</v>
          </cell>
          <cell r="AH73">
            <v>1230</v>
          </cell>
          <cell r="AI73">
            <v>822</v>
          </cell>
          <cell r="AJ73">
            <v>4299</v>
          </cell>
          <cell r="AK73">
            <v>2698</v>
          </cell>
          <cell r="AL73">
            <v>1601</v>
          </cell>
          <cell r="AM73">
            <v>-620</v>
          </cell>
          <cell r="AN73">
            <v>-249</v>
          </cell>
          <cell r="AO73">
            <v>-371</v>
          </cell>
          <cell r="AP73">
            <v>105490.39</v>
          </cell>
          <cell r="AQ73">
            <v>4462</v>
          </cell>
          <cell r="AR73">
            <v>2685</v>
          </cell>
          <cell r="AS73">
            <v>1777</v>
          </cell>
        </row>
        <row r="74">
          <cell r="B74" t="str">
            <v>郴州市本级及所辖区</v>
          </cell>
          <cell r="C74" t="str">
            <v>中部</v>
          </cell>
          <cell r="D74" t="str">
            <v>其他地区</v>
          </cell>
          <cell r="E74" t="str">
            <v>三档</v>
          </cell>
          <cell r="F74">
            <v>0.5</v>
          </cell>
          <cell r="G74">
            <v>0.25</v>
          </cell>
          <cell r="H74">
            <v>0.25</v>
          </cell>
          <cell r="I74" t="str">
            <v>中部</v>
          </cell>
          <cell r="J74" t="str">
            <v>其他地区</v>
          </cell>
          <cell r="K74" t="str">
            <v>二档</v>
          </cell>
          <cell r="L74">
            <v>0.5</v>
          </cell>
          <cell r="M74">
            <v>0.25</v>
          </cell>
          <cell r="N74">
            <v>0.25</v>
          </cell>
        </row>
        <row r="74">
          <cell r="P74">
            <v>1423.05</v>
          </cell>
          <cell r="Q74">
            <v>711.53</v>
          </cell>
          <cell r="R74">
            <v>355.76</v>
          </cell>
          <cell r="S74">
            <v>355.76</v>
          </cell>
        </row>
        <row r="74">
          <cell r="X74">
            <v>1423.05</v>
          </cell>
          <cell r="Y74">
            <v>711.53</v>
          </cell>
          <cell r="Z74">
            <v>355.76</v>
          </cell>
          <cell r="AA74">
            <v>355.76</v>
          </cell>
          <cell r="AB74">
            <v>390.32</v>
          </cell>
          <cell r="AC74">
            <v>195.16</v>
          </cell>
          <cell r="AD74">
            <v>97.58</v>
          </cell>
          <cell r="AE74">
            <v>97.58</v>
          </cell>
          <cell r="AF74">
            <v>1813</v>
          </cell>
          <cell r="AG74">
            <v>907</v>
          </cell>
          <cell r="AH74">
            <v>453</v>
          </cell>
          <cell r="AI74">
            <v>453</v>
          </cell>
          <cell r="AJ74">
            <v>1488</v>
          </cell>
          <cell r="AK74">
            <v>885</v>
          </cell>
          <cell r="AL74">
            <v>603</v>
          </cell>
          <cell r="AM74">
            <v>-128</v>
          </cell>
          <cell r="AN74">
            <v>22</v>
          </cell>
          <cell r="AO74">
            <v>-150</v>
          </cell>
          <cell r="AP74">
            <v>33860.2</v>
          </cell>
          <cell r="AQ74">
            <v>1596</v>
          </cell>
          <cell r="AR74">
            <v>995</v>
          </cell>
          <cell r="AS74">
            <v>601</v>
          </cell>
        </row>
        <row r="75">
          <cell r="B75" t="str">
            <v>资兴市</v>
          </cell>
          <cell r="C75" t="str">
            <v>中部</v>
          </cell>
          <cell r="D75" t="str">
            <v>其他地区</v>
          </cell>
          <cell r="E75" t="str">
            <v>三档</v>
          </cell>
          <cell r="F75">
            <v>0.5</v>
          </cell>
          <cell r="G75">
            <v>0.25</v>
          </cell>
          <cell r="H75">
            <v>0.25</v>
          </cell>
          <cell r="I75" t="str">
            <v>中部</v>
          </cell>
          <cell r="J75" t="str">
            <v>其他地区</v>
          </cell>
          <cell r="K75" t="str">
            <v>二档</v>
          </cell>
          <cell r="L75">
            <v>0.5</v>
          </cell>
          <cell r="M75">
            <v>0.25</v>
          </cell>
          <cell r="N75">
            <v>0.25</v>
          </cell>
        </row>
        <row r="75">
          <cell r="P75">
            <v>67.32</v>
          </cell>
          <cell r="Q75">
            <v>33.66</v>
          </cell>
          <cell r="R75">
            <v>16.83</v>
          </cell>
          <cell r="S75">
            <v>16.83</v>
          </cell>
        </row>
        <row r="75">
          <cell r="X75">
            <v>67.32</v>
          </cell>
          <cell r="Y75">
            <v>33.66</v>
          </cell>
          <cell r="Z75">
            <v>16.83</v>
          </cell>
          <cell r="AA75">
            <v>16.83</v>
          </cell>
          <cell r="AB75">
            <v>32.74</v>
          </cell>
          <cell r="AC75">
            <v>16.37</v>
          </cell>
          <cell r="AD75">
            <v>8.185</v>
          </cell>
          <cell r="AE75">
            <v>8.185</v>
          </cell>
          <cell r="AF75">
            <v>100</v>
          </cell>
          <cell r="AG75">
            <v>50</v>
          </cell>
          <cell r="AH75">
            <v>25</v>
          </cell>
          <cell r="AI75">
            <v>25</v>
          </cell>
          <cell r="AJ75">
            <v>130</v>
          </cell>
          <cell r="AK75">
            <v>64</v>
          </cell>
          <cell r="AL75">
            <v>66</v>
          </cell>
          <cell r="AM75">
            <v>-55</v>
          </cell>
          <cell r="AN75">
            <v>-14</v>
          </cell>
          <cell r="AO75">
            <v>-41</v>
          </cell>
          <cell r="AP75">
            <v>5568</v>
          </cell>
          <cell r="AQ75">
            <v>99</v>
          </cell>
          <cell r="AR75">
            <v>55</v>
          </cell>
          <cell r="AS75">
            <v>44</v>
          </cell>
        </row>
        <row r="76">
          <cell r="B76" t="str">
            <v>桂阳县</v>
          </cell>
          <cell r="C76" t="str">
            <v>中部</v>
          </cell>
          <cell r="D76" t="str">
            <v>其他地区</v>
          </cell>
          <cell r="E76" t="str">
            <v>三档</v>
          </cell>
          <cell r="F76">
            <v>0.5</v>
          </cell>
          <cell r="G76">
            <v>0.25</v>
          </cell>
          <cell r="H76">
            <v>0.25</v>
          </cell>
          <cell r="I76" t="str">
            <v>中部</v>
          </cell>
          <cell r="J76" t="str">
            <v>其他地区</v>
          </cell>
          <cell r="K76" t="str">
            <v>二档</v>
          </cell>
          <cell r="L76">
            <v>0.5</v>
          </cell>
          <cell r="M76">
            <v>0.25</v>
          </cell>
          <cell r="N76">
            <v>0.25</v>
          </cell>
        </row>
        <row r="76">
          <cell r="P76">
            <v>143.88</v>
          </cell>
          <cell r="Q76">
            <v>71.94</v>
          </cell>
          <cell r="R76">
            <v>35.97</v>
          </cell>
          <cell r="S76">
            <v>35.97</v>
          </cell>
        </row>
        <row r="76">
          <cell r="X76">
            <v>143.88</v>
          </cell>
          <cell r="Y76">
            <v>71.94</v>
          </cell>
          <cell r="Z76">
            <v>35.97</v>
          </cell>
          <cell r="AA76">
            <v>35.97</v>
          </cell>
          <cell r="AB76">
            <v>45.81</v>
          </cell>
          <cell r="AC76">
            <v>22.905</v>
          </cell>
          <cell r="AD76">
            <v>11.4525</v>
          </cell>
          <cell r="AE76">
            <v>11.4525</v>
          </cell>
          <cell r="AF76">
            <v>190</v>
          </cell>
          <cell r="AG76">
            <v>95</v>
          </cell>
          <cell r="AH76">
            <v>47</v>
          </cell>
          <cell r="AI76">
            <v>48</v>
          </cell>
          <cell r="AJ76">
            <v>209</v>
          </cell>
          <cell r="AK76">
            <v>161</v>
          </cell>
          <cell r="AL76">
            <v>48</v>
          </cell>
          <cell r="AM76">
            <v>-67</v>
          </cell>
          <cell r="AN76">
            <v>-66</v>
          </cell>
          <cell r="AO76">
            <v>-1</v>
          </cell>
          <cell r="AP76">
            <v>7406.8</v>
          </cell>
          <cell r="AQ76">
            <v>214</v>
          </cell>
          <cell r="AR76">
            <v>104</v>
          </cell>
          <cell r="AS76">
            <v>110</v>
          </cell>
        </row>
        <row r="77">
          <cell r="B77" t="str">
            <v>永兴县</v>
          </cell>
          <cell r="C77" t="str">
            <v>比西</v>
          </cell>
          <cell r="D77" t="str">
            <v>其他地区</v>
          </cell>
          <cell r="E77" t="str">
            <v>一档</v>
          </cell>
          <cell r="F77">
            <v>0.7</v>
          </cell>
          <cell r="G77">
            <v>0.25</v>
          </cell>
          <cell r="H77">
            <v>0.05</v>
          </cell>
          <cell r="I77" t="str">
            <v>中部</v>
          </cell>
          <cell r="J77" t="str">
            <v>其他地区</v>
          </cell>
          <cell r="K77" t="str">
            <v>二档</v>
          </cell>
          <cell r="L77">
            <v>0.5</v>
          </cell>
          <cell r="M77">
            <v>0.25</v>
          </cell>
          <cell r="N77">
            <v>0.25</v>
          </cell>
        </row>
        <row r="77">
          <cell r="P77">
            <v>137.81</v>
          </cell>
          <cell r="Q77">
            <v>96.47</v>
          </cell>
          <cell r="R77">
            <v>20.67</v>
          </cell>
          <cell r="S77">
            <v>20.67</v>
          </cell>
        </row>
        <row r="77">
          <cell r="X77">
            <v>137.81</v>
          </cell>
          <cell r="Y77">
            <v>96.47</v>
          </cell>
          <cell r="Z77">
            <v>20.67</v>
          </cell>
          <cell r="AA77">
            <v>20.67</v>
          </cell>
          <cell r="AB77">
            <v>42</v>
          </cell>
          <cell r="AC77">
            <v>21</v>
          </cell>
          <cell r="AD77">
            <v>10.5</v>
          </cell>
          <cell r="AE77">
            <v>10.5</v>
          </cell>
          <cell r="AF77">
            <v>180</v>
          </cell>
          <cell r="AG77">
            <v>117</v>
          </cell>
          <cell r="AH77">
            <v>31</v>
          </cell>
          <cell r="AI77">
            <v>32</v>
          </cell>
          <cell r="AJ77">
            <v>269</v>
          </cell>
          <cell r="AK77">
            <v>199</v>
          </cell>
          <cell r="AL77">
            <v>70</v>
          </cell>
          <cell r="AM77">
            <v>-121</v>
          </cell>
          <cell r="AN77">
            <v>-82</v>
          </cell>
          <cell r="AO77">
            <v>-39</v>
          </cell>
          <cell r="AP77">
            <v>8148</v>
          </cell>
          <cell r="AQ77">
            <v>219</v>
          </cell>
          <cell r="AR77">
            <v>128</v>
          </cell>
          <cell r="AS77">
            <v>91</v>
          </cell>
        </row>
        <row r="78">
          <cell r="B78" t="str">
            <v>临武县</v>
          </cell>
          <cell r="C78" t="str">
            <v>中部</v>
          </cell>
          <cell r="D78" t="str">
            <v>其他地区</v>
          </cell>
          <cell r="E78" t="str">
            <v>三档</v>
          </cell>
          <cell r="F78">
            <v>0.5</v>
          </cell>
          <cell r="G78">
            <v>0.25</v>
          </cell>
          <cell r="H78">
            <v>0.25</v>
          </cell>
          <cell r="I78" t="str">
            <v>中部</v>
          </cell>
          <cell r="J78" t="str">
            <v>其他地区</v>
          </cell>
          <cell r="K78" t="str">
            <v>二档</v>
          </cell>
          <cell r="L78">
            <v>0.5</v>
          </cell>
          <cell r="M78">
            <v>0.25</v>
          </cell>
          <cell r="N78">
            <v>0.25</v>
          </cell>
        </row>
        <row r="78">
          <cell r="P78">
            <v>579</v>
          </cell>
          <cell r="Q78">
            <v>289.5</v>
          </cell>
          <cell r="R78">
            <v>144.75</v>
          </cell>
          <cell r="S78">
            <v>144.75</v>
          </cell>
          <cell r="T78">
            <v>86.22</v>
          </cell>
          <cell r="U78">
            <v>43.11</v>
          </cell>
          <cell r="V78">
            <v>21.555</v>
          </cell>
          <cell r="W78">
            <v>21.555</v>
          </cell>
          <cell r="X78">
            <v>492.78</v>
          </cell>
          <cell r="Y78">
            <v>246.39</v>
          </cell>
          <cell r="Z78">
            <v>123.195</v>
          </cell>
          <cell r="AA78">
            <v>123.195</v>
          </cell>
          <cell r="AB78">
            <v>133.99</v>
          </cell>
          <cell r="AC78">
            <v>66.995</v>
          </cell>
          <cell r="AD78">
            <v>33.4975</v>
          </cell>
          <cell r="AE78">
            <v>33.4975</v>
          </cell>
          <cell r="AF78">
            <v>627</v>
          </cell>
          <cell r="AG78">
            <v>313</v>
          </cell>
          <cell r="AH78">
            <v>157</v>
          </cell>
          <cell r="AI78">
            <v>157</v>
          </cell>
          <cell r="AJ78">
            <v>440</v>
          </cell>
          <cell r="AK78">
            <v>265</v>
          </cell>
          <cell r="AL78">
            <v>175</v>
          </cell>
          <cell r="AM78">
            <v>30</v>
          </cell>
          <cell r="AN78">
            <v>48</v>
          </cell>
          <cell r="AO78">
            <v>-18</v>
          </cell>
          <cell r="AP78">
            <v>13763.09</v>
          </cell>
          <cell r="AQ78">
            <v>524</v>
          </cell>
          <cell r="AR78">
            <v>343</v>
          </cell>
          <cell r="AS78">
            <v>181</v>
          </cell>
        </row>
        <row r="79">
          <cell r="B79" t="str">
            <v>嘉禾县</v>
          </cell>
          <cell r="C79" t="str">
            <v>中部</v>
          </cell>
          <cell r="D79" t="str">
            <v>其他地区</v>
          </cell>
          <cell r="E79" t="str">
            <v>三档</v>
          </cell>
          <cell r="F79">
            <v>0.5</v>
          </cell>
          <cell r="G79">
            <v>0.25</v>
          </cell>
          <cell r="H79">
            <v>0.25</v>
          </cell>
          <cell r="I79" t="str">
            <v>中部</v>
          </cell>
          <cell r="J79" t="str">
            <v>其他地区</v>
          </cell>
          <cell r="K79" t="str">
            <v>二档</v>
          </cell>
          <cell r="L79">
            <v>0.5</v>
          </cell>
          <cell r="M79">
            <v>0.25</v>
          </cell>
          <cell r="N79">
            <v>0.25</v>
          </cell>
        </row>
        <row r="79">
          <cell r="P79">
            <v>170.12</v>
          </cell>
          <cell r="Q79">
            <v>85.06</v>
          </cell>
          <cell r="R79">
            <v>42.53</v>
          </cell>
          <cell r="S79">
            <v>42.53</v>
          </cell>
        </row>
        <row r="79">
          <cell r="X79">
            <v>170.12</v>
          </cell>
          <cell r="Y79">
            <v>85.06</v>
          </cell>
          <cell r="Z79">
            <v>42.53</v>
          </cell>
          <cell r="AA79">
            <v>42.53</v>
          </cell>
          <cell r="AB79">
            <v>61.19</v>
          </cell>
          <cell r="AC79">
            <v>30.595</v>
          </cell>
          <cell r="AD79">
            <v>15.2975</v>
          </cell>
          <cell r="AE79">
            <v>15.2975</v>
          </cell>
          <cell r="AF79">
            <v>231</v>
          </cell>
          <cell r="AG79">
            <v>116</v>
          </cell>
          <cell r="AH79">
            <v>58</v>
          </cell>
          <cell r="AI79">
            <v>57</v>
          </cell>
          <cell r="AJ79">
            <v>222</v>
          </cell>
          <cell r="AK79">
            <v>134</v>
          </cell>
          <cell r="AL79">
            <v>88</v>
          </cell>
          <cell r="AM79">
            <v>-48</v>
          </cell>
          <cell r="AN79">
            <v>-18</v>
          </cell>
          <cell r="AO79">
            <v>-30</v>
          </cell>
          <cell r="AP79">
            <v>8389</v>
          </cell>
          <cell r="AQ79">
            <v>219</v>
          </cell>
          <cell r="AR79">
            <v>127</v>
          </cell>
          <cell r="AS79">
            <v>92</v>
          </cell>
        </row>
        <row r="80">
          <cell r="B80" t="str">
            <v>宜章县</v>
          </cell>
          <cell r="C80" t="str">
            <v>中部</v>
          </cell>
          <cell r="D80" t="str">
            <v>原贫困县</v>
          </cell>
          <cell r="E80" t="str">
            <v>二档</v>
          </cell>
          <cell r="F80">
            <v>0.5</v>
          </cell>
          <cell r="G80">
            <v>0.45</v>
          </cell>
          <cell r="H80">
            <v>0.05</v>
          </cell>
          <cell r="I80" t="str">
            <v>中部</v>
          </cell>
          <cell r="J80" t="str">
            <v>原贫困县</v>
          </cell>
          <cell r="K80" t="str">
            <v>一档</v>
          </cell>
          <cell r="L80">
            <v>0.5</v>
          </cell>
          <cell r="M80">
            <v>0.45</v>
          </cell>
          <cell r="N80">
            <v>0.05</v>
          </cell>
        </row>
        <row r="80">
          <cell r="P80">
            <v>213.23</v>
          </cell>
          <cell r="Q80">
            <v>106.62</v>
          </cell>
          <cell r="R80">
            <v>95.95</v>
          </cell>
          <cell r="S80">
            <v>10.66</v>
          </cell>
        </row>
        <row r="80">
          <cell r="X80">
            <v>213.23</v>
          </cell>
          <cell r="Y80">
            <v>106.62</v>
          </cell>
          <cell r="Z80">
            <v>95.95</v>
          </cell>
          <cell r="AA80">
            <v>10.66</v>
          </cell>
          <cell r="AB80">
            <v>57.93</v>
          </cell>
          <cell r="AC80">
            <v>28.965</v>
          </cell>
          <cell r="AD80">
            <v>26.0685</v>
          </cell>
          <cell r="AE80">
            <v>2.8965</v>
          </cell>
          <cell r="AF80">
            <v>271</v>
          </cell>
          <cell r="AG80">
            <v>136</v>
          </cell>
          <cell r="AH80">
            <v>122</v>
          </cell>
          <cell r="AI80">
            <v>13</v>
          </cell>
          <cell r="AJ80">
            <v>544</v>
          </cell>
          <cell r="AK80">
            <v>241</v>
          </cell>
          <cell r="AL80">
            <v>303</v>
          </cell>
          <cell r="AM80">
            <v>-286</v>
          </cell>
          <cell r="AN80">
            <v>-105</v>
          </cell>
          <cell r="AO80">
            <v>-181</v>
          </cell>
          <cell r="AP80">
            <v>5337</v>
          </cell>
          <cell r="AQ80">
            <v>444</v>
          </cell>
          <cell r="AR80">
            <v>149</v>
          </cell>
          <cell r="AS80">
            <v>295</v>
          </cell>
        </row>
        <row r="81">
          <cell r="B81" t="str">
            <v>安仁县</v>
          </cell>
          <cell r="C81" t="str">
            <v>比西</v>
          </cell>
          <cell r="D81" t="str">
            <v>原贫困县</v>
          </cell>
          <cell r="E81" t="str">
            <v>一档</v>
          </cell>
          <cell r="F81">
            <v>0.7</v>
          </cell>
          <cell r="G81">
            <v>0.25</v>
          </cell>
          <cell r="H81">
            <v>0.05</v>
          </cell>
          <cell r="I81" t="str">
            <v>中部</v>
          </cell>
          <cell r="J81" t="str">
            <v>原贫困县</v>
          </cell>
          <cell r="K81" t="str">
            <v>一档</v>
          </cell>
          <cell r="L81">
            <v>0.5</v>
          </cell>
          <cell r="M81">
            <v>0.45</v>
          </cell>
          <cell r="N81">
            <v>0.05</v>
          </cell>
        </row>
        <row r="81">
          <cell r="P81">
            <v>248.32</v>
          </cell>
          <cell r="Q81">
            <v>173.82</v>
          </cell>
          <cell r="R81">
            <v>67.05</v>
          </cell>
          <cell r="S81">
            <v>7.45</v>
          </cell>
          <cell r="T81">
            <v>0.00618</v>
          </cell>
          <cell r="U81">
            <v>0.004326</v>
          </cell>
          <cell r="V81">
            <v>0.0016686</v>
          </cell>
          <cell r="W81">
            <v>0.0001854</v>
          </cell>
          <cell r="X81">
            <v>248.31382</v>
          </cell>
          <cell r="Y81">
            <v>173.815674</v>
          </cell>
          <cell r="Z81">
            <v>67.0483314</v>
          </cell>
          <cell r="AA81">
            <v>7.4498146</v>
          </cell>
          <cell r="AB81">
            <v>80.58</v>
          </cell>
          <cell r="AC81">
            <v>40.29</v>
          </cell>
          <cell r="AD81">
            <v>36.261</v>
          </cell>
          <cell r="AE81">
            <v>4.029</v>
          </cell>
          <cell r="AF81">
            <v>329</v>
          </cell>
          <cell r="AG81">
            <v>214</v>
          </cell>
          <cell r="AH81">
            <v>103</v>
          </cell>
          <cell r="AI81">
            <v>12</v>
          </cell>
          <cell r="AJ81">
            <v>250</v>
          </cell>
          <cell r="AK81">
            <v>186</v>
          </cell>
          <cell r="AL81">
            <v>64</v>
          </cell>
          <cell r="AM81">
            <v>67</v>
          </cell>
          <cell r="AN81">
            <v>28</v>
          </cell>
          <cell r="AO81">
            <v>39</v>
          </cell>
          <cell r="AP81">
            <v>11616</v>
          </cell>
          <cell r="AQ81">
            <v>326</v>
          </cell>
          <cell r="AR81">
            <v>235</v>
          </cell>
          <cell r="AS81">
            <v>91</v>
          </cell>
        </row>
        <row r="82">
          <cell r="B82" t="str">
            <v>桂东县</v>
          </cell>
          <cell r="C82" t="str">
            <v>比西</v>
          </cell>
          <cell r="D82" t="str">
            <v>原贫困县</v>
          </cell>
          <cell r="E82" t="str">
            <v>一档</v>
          </cell>
          <cell r="F82">
            <v>0.7</v>
          </cell>
          <cell r="G82">
            <v>0.25</v>
          </cell>
          <cell r="H82">
            <v>0.05</v>
          </cell>
          <cell r="I82" t="str">
            <v>中部</v>
          </cell>
          <cell r="J82" t="str">
            <v>原贫困县</v>
          </cell>
          <cell r="K82" t="str">
            <v>一档</v>
          </cell>
          <cell r="L82">
            <v>0.5</v>
          </cell>
          <cell r="M82">
            <v>0.45</v>
          </cell>
          <cell r="N82">
            <v>0.05</v>
          </cell>
        </row>
        <row r="82">
          <cell r="P82">
            <v>273</v>
          </cell>
          <cell r="Q82">
            <v>191.1</v>
          </cell>
          <cell r="R82">
            <v>73.71</v>
          </cell>
          <cell r="S82">
            <v>8.19</v>
          </cell>
        </row>
        <row r="82">
          <cell r="X82">
            <v>273</v>
          </cell>
          <cell r="Y82">
            <v>191.1</v>
          </cell>
          <cell r="Z82">
            <v>73.71</v>
          </cell>
          <cell r="AA82">
            <v>8.19</v>
          </cell>
          <cell r="AB82">
            <v>79.31</v>
          </cell>
          <cell r="AC82">
            <v>39.655</v>
          </cell>
          <cell r="AD82">
            <v>35.6895</v>
          </cell>
          <cell r="AE82">
            <v>3.9655</v>
          </cell>
          <cell r="AF82">
            <v>352</v>
          </cell>
          <cell r="AG82">
            <v>231</v>
          </cell>
          <cell r="AH82">
            <v>109</v>
          </cell>
          <cell r="AI82">
            <v>12</v>
          </cell>
          <cell r="AJ82">
            <v>420</v>
          </cell>
          <cell r="AK82">
            <v>310</v>
          </cell>
          <cell r="AL82">
            <v>110</v>
          </cell>
          <cell r="AM82">
            <v>-80</v>
          </cell>
          <cell r="AN82">
            <v>-79</v>
          </cell>
          <cell r="AO82">
            <v>-1</v>
          </cell>
          <cell r="AP82">
            <v>7422</v>
          </cell>
          <cell r="AQ82">
            <v>403</v>
          </cell>
          <cell r="AR82">
            <v>253</v>
          </cell>
          <cell r="AS82">
            <v>150</v>
          </cell>
        </row>
        <row r="83">
          <cell r="B83" t="str">
            <v>汝城县</v>
          </cell>
          <cell r="C83" t="str">
            <v>比西</v>
          </cell>
          <cell r="D83" t="str">
            <v>原贫困县</v>
          </cell>
          <cell r="E83" t="str">
            <v>一档</v>
          </cell>
          <cell r="F83">
            <v>0.7</v>
          </cell>
          <cell r="G83">
            <v>0.25</v>
          </cell>
          <cell r="H83">
            <v>0.05</v>
          </cell>
          <cell r="I83" t="str">
            <v>中部</v>
          </cell>
          <cell r="J83" t="str">
            <v>原贫困县</v>
          </cell>
          <cell r="K83" t="str">
            <v>一档</v>
          </cell>
          <cell r="L83">
            <v>0.5</v>
          </cell>
          <cell r="M83">
            <v>0.45</v>
          </cell>
          <cell r="N83">
            <v>0.05</v>
          </cell>
        </row>
        <row r="83">
          <cell r="P83">
            <v>326.48</v>
          </cell>
          <cell r="Q83">
            <v>228.54</v>
          </cell>
          <cell r="R83">
            <v>88.15</v>
          </cell>
          <cell r="S83">
            <v>9.79</v>
          </cell>
        </row>
        <row r="83">
          <cell r="X83">
            <v>326.48</v>
          </cell>
          <cell r="Y83">
            <v>228.54</v>
          </cell>
          <cell r="Z83">
            <v>88.15</v>
          </cell>
          <cell r="AA83">
            <v>9.79</v>
          </cell>
          <cell r="AB83">
            <v>81.988</v>
          </cell>
          <cell r="AC83">
            <v>40.994</v>
          </cell>
          <cell r="AD83">
            <v>36.8946</v>
          </cell>
          <cell r="AE83">
            <v>4.0994</v>
          </cell>
          <cell r="AF83">
            <v>408</v>
          </cell>
          <cell r="AG83">
            <v>270</v>
          </cell>
          <cell r="AH83">
            <v>125</v>
          </cell>
          <cell r="AI83">
            <v>13</v>
          </cell>
          <cell r="AJ83">
            <v>327</v>
          </cell>
          <cell r="AK83">
            <v>253</v>
          </cell>
          <cell r="AL83">
            <v>74</v>
          </cell>
          <cell r="AM83">
            <v>68</v>
          </cell>
          <cell r="AN83">
            <v>17</v>
          </cell>
          <cell r="AO83">
            <v>51</v>
          </cell>
          <cell r="AP83">
            <v>3980.3</v>
          </cell>
          <cell r="AQ83">
            <v>418</v>
          </cell>
          <cell r="AR83">
            <v>296</v>
          </cell>
          <cell r="AS83">
            <v>122</v>
          </cell>
        </row>
        <row r="84">
          <cell r="B84" t="str">
            <v>永州市小计</v>
          </cell>
        </row>
        <row r="84">
          <cell r="P84">
            <v>4223</v>
          </cell>
          <cell r="Q84">
            <v>2555.18</v>
          </cell>
          <cell r="R84">
            <v>1171.78</v>
          </cell>
          <cell r="S84">
            <v>496.04</v>
          </cell>
        </row>
        <row r="84">
          <cell r="X84">
            <v>4223</v>
          </cell>
          <cell r="Y84">
            <v>2555.18</v>
          </cell>
          <cell r="Z84">
            <v>1171.78</v>
          </cell>
          <cell r="AA84">
            <v>496.04</v>
          </cell>
          <cell r="AB84">
            <v>1161.105275</v>
          </cell>
          <cell r="AC84">
            <v>580.5526375</v>
          </cell>
          <cell r="AD84">
            <v>413.94717875</v>
          </cell>
          <cell r="AE84">
            <v>166.60545875</v>
          </cell>
          <cell r="AF84">
            <v>5384</v>
          </cell>
          <cell r="AG84">
            <v>3135</v>
          </cell>
          <cell r="AH84">
            <v>1585</v>
          </cell>
          <cell r="AI84">
            <v>664</v>
          </cell>
          <cell r="AJ84">
            <v>5499</v>
          </cell>
          <cell r="AK84">
            <v>3664</v>
          </cell>
          <cell r="AL84">
            <v>1835</v>
          </cell>
          <cell r="AM84">
            <v>-779</v>
          </cell>
          <cell r="AN84">
            <v>-529</v>
          </cell>
          <cell r="AO84">
            <v>-250</v>
          </cell>
          <cell r="AP84">
            <v>131651.7</v>
          </cell>
          <cell r="AQ84">
            <v>5951</v>
          </cell>
          <cell r="AR84">
            <v>3440</v>
          </cell>
          <cell r="AS84">
            <v>2511</v>
          </cell>
        </row>
        <row r="85">
          <cell r="B85" t="str">
            <v>永州市本级及所辖区</v>
          </cell>
          <cell r="C85" t="str">
            <v>中部</v>
          </cell>
          <cell r="D85" t="str">
            <v>其他地区</v>
          </cell>
          <cell r="E85" t="str">
            <v>三档</v>
          </cell>
          <cell r="F85">
            <v>0.5</v>
          </cell>
          <cell r="G85">
            <v>0.25</v>
          </cell>
          <cell r="H85">
            <v>0.25</v>
          </cell>
          <cell r="I85" t="str">
            <v>中部</v>
          </cell>
          <cell r="J85" t="str">
            <v>其他地区</v>
          </cell>
          <cell r="K85" t="str">
            <v>二档</v>
          </cell>
          <cell r="L85">
            <v>0.5</v>
          </cell>
          <cell r="M85">
            <v>0.25</v>
          </cell>
          <cell r="N85">
            <v>0.25</v>
          </cell>
        </row>
        <row r="85">
          <cell r="P85">
            <v>725</v>
          </cell>
          <cell r="Q85">
            <v>362.5</v>
          </cell>
          <cell r="R85">
            <v>181.25</v>
          </cell>
          <cell r="S85">
            <v>181.25</v>
          </cell>
        </row>
        <row r="85">
          <cell r="X85">
            <v>725</v>
          </cell>
          <cell r="Y85">
            <v>362.5</v>
          </cell>
          <cell r="Z85">
            <v>181.25</v>
          </cell>
          <cell r="AA85">
            <v>181.25</v>
          </cell>
          <cell r="AB85">
            <v>139.310975</v>
          </cell>
          <cell r="AC85">
            <v>69.6554875</v>
          </cell>
          <cell r="AD85">
            <v>34.82774375</v>
          </cell>
          <cell r="AE85">
            <v>34.82774375</v>
          </cell>
          <cell r="AF85">
            <v>864</v>
          </cell>
          <cell r="AG85">
            <v>432</v>
          </cell>
          <cell r="AH85">
            <v>216</v>
          </cell>
          <cell r="AI85">
            <v>216</v>
          </cell>
          <cell r="AJ85">
            <v>871</v>
          </cell>
          <cell r="AK85">
            <v>586</v>
          </cell>
          <cell r="AL85">
            <v>285</v>
          </cell>
          <cell r="AM85">
            <v>-223</v>
          </cell>
          <cell r="AN85">
            <v>-154</v>
          </cell>
          <cell r="AO85">
            <v>-69</v>
          </cell>
          <cell r="AP85">
            <v>19237.38</v>
          </cell>
          <cell r="AQ85">
            <v>872</v>
          </cell>
          <cell r="AR85">
            <v>474</v>
          </cell>
          <cell r="AS85">
            <v>398</v>
          </cell>
        </row>
        <row r="86">
          <cell r="B86" t="str">
            <v>江华县</v>
          </cell>
          <cell r="C86" t="str">
            <v>比西</v>
          </cell>
          <cell r="D86" t="str">
            <v>原贫困县</v>
          </cell>
          <cell r="E86" t="str">
            <v>一档</v>
          </cell>
          <cell r="F86">
            <v>0.7</v>
          </cell>
          <cell r="G86">
            <v>0.25</v>
          </cell>
          <cell r="H86">
            <v>0.05</v>
          </cell>
          <cell r="I86" t="str">
            <v>中部</v>
          </cell>
          <cell r="J86" t="str">
            <v>原贫困县</v>
          </cell>
          <cell r="K86" t="str">
            <v>一档</v>
          </cell>
          <cell r="L86">
            <v>0.5</v>
          </cell>
          <cell r="M86">
            <v>0.45</v>
          </cell>
          <cell r="N86">
            <v>0.05</v>
          </cell>
        </row>
        <row r="86">
          <cell r="P86">
            <v>343.99</v>
          </cell>
          <cell r="Q86">
            <v>240.79</v>
          </cell>
          <cell r="R86">
            <v>92.88</v>
          </cell>
          <cell r="S86">
            <v>10.32</v>
          </cell>
        </row>
        <row r="86">
          <cell r="X86">
            <v>343.99</v>
          </cell>
          <cell r="Y86">
            <v>240.79</v>
          </cell>
          <cell r="Z86">
            <v>92.88</v>
          </cell>
          <cell r="AA86">
            <v>10.32</v>
          </cell>
          <cell r="AB86">
            <v>89.91</v>
          </cell>
          <cell r="AC86">
            <v>44.955</v>
          </cell>
          <cell r="AD86">
            <v>40.4595</v>
          </cell>
          <cell r="AE86">
            <v>4.4955</v>
          </cell>
          <cell r="AF86">
            <v>434</v>
          </cell>
          <cell r="AG86">
            <v>286</v>
          </cell>
          <cell r="AH86">
            <v>133</v>
          </cell>
          <cell r="AI86">
            <v>15</v>
          </cell>
          <cell r="AJ86">
            <v>441</v>
          </cell>
          <cell r="AK86">
            <v>324</v>
          </cell>
          <cell r="AL86">
            <v>117</v>
          </cell>
          <cell r="AM86">
            <v>-22</v>
          </cell>
          <cell r="AN86">
            <v>-38</v>
          </cell>
          <cell r="AO86">
            <v>16</v>
          </cell>
          <cell r="AP86">
            <v>7955</v>
          </cell>
          <cell r="AQ86">
            <v>472</v>
          </cell>
          <cell r="AR86">
            <v>314</v>
          </cell>
          <cell r="AS86">
            <v>158</v>
          </cell>
        </row>
        <row r="87">
          <cell r="B87" t="str">
            <v>祁阳县</v>
          </cell>
          <cell r="C87" t="str">
            <v>比西</v>
          </cell>
          <cell r="D87" t="str">
            <v>其他地区</v>
          </cell>
          <cell r="E87" t="str">
            <v>一档</v>
          </cell>
          <cell r="F87">
            <v>0.7</v>
          </cell>
          <cell r="G87">
            <v>0.25</v>
          </cell>
          <cell r="H87">
            <v>0.05</v>
          </cell>
          <cell r="I87" t="str">
            <v>中部</v>
          </cell>
          <cell r="J87" t="str">
            <v>其他地区</v>
          </cell>
          <cell r="K87" t="str">
            <v>二档</v>
          </cell>
          <cell r="L87">
            <v>0.5</v>
          </cell>
          <cell r="M87">
            <v>0.25</v>
          </cell>
          <cell r="N87">
            <v>0.25</v>
          </cell>
        </row>
        <row r="87">
          <cell r="P87">
            <v>509</v>
          </cell>
          <cell r="Q87">
            <v>356.3</v>
          </cell>
          <cell r="R87">
            <v>76.35</v>
          </cell>
          <cell r="S87">
            <v>76.35</v>
          </cell>
        </row>
        <row r="87">
          <cell r="X87">
            <v>509</v>
          </cell>
          <cell r="Y87">
            <v>356.3</v>
          </cell>
          <cell r="Z87">
            <v>76.35</v>
          </cell>
          <cell r="AA87">
            <v>76.35</v>
          </cell>
          <cell r="AB87">
            <v>135</v>
          </cell>
          <cell r="AC87">
            <v>67.5</v>
          </cell>
          <cell r="AD87">
            <v>33.75</v>
          </cell>
          <cell r="AE87">
            <v>33.75</v>
          </cell>
          <cell r="AF87">
            <v>644</v>
          </cell>
          <cell r="AG87">
            <v>424</v>
          </cell>
          <cell r="AH87">
            <v>110</v>
          </cell>
          <cell r="AI87">
            <v>110</v>
          </cell>
          <cell r="AJ87">
            <v>703</v>
          </cell>
          <cell r="AK87">
            <v>507</v>
          </cell>
          <cell r="AL87">
            <v>196</v>
          </cell>
          <cell r="AM87">
            <v>-169</v>
          </cell>
          <cell r="AN87">
            <v>-83</v>
          </cell>
          <cell r="AO87">
            <v>-86</v>
          </cell>
          <cell r="AP87">
            <v>21037</v>
          </cell>
          <cell r="AQ87">
            <v>711</v>
          </cell>
          <cell r="AR87">
            <v>465</v>
          </cell>
          <cell r="AS87">
            <v>246</v>
          </cell>
        </row>
        <row r="88">
          <cell r="B88" t="str">
            <v>东安县</v>
          </cell>
          <cell r="C88" t="str">
            <v>中部</v>
          </cell>
          <cell r="D88" t="str">
            <v>其他地区</v>
          </cell>
          <cell r="E88" t="str">
            <v>三档</v>
          </cell>
          <cell r="F88">
            <v>0.5</v>
          </cell>
          <cell r="G88">
            <v>0.25</v>
          </cell>
          <cell r="H88">
            <v>0.25</v>
          </cell>
          <cell r="I88" t="str">
            <v>中部</v>
          </cell>
          <cell r="J88" t="str">
            <v>其他地区</v>
          </cell>
          <cell r="K88" t="str">
            <v>二档</v>
          </cell>
          <cell r="L88">
            <v>0.5</v>
          </cell>
          <cell r="M88">
            <v>0.25</v>
          </cell>
          <cell r="N88">
            <v>0.25</v>
          </cell>
        </row>
        <row r="88">
          <cell r="P88">
            <v>135.33</v>
          </cell>
          <cell r="Q88">
            <v>67.67</v>
          </cell>
          <cell r="R88">
            <v>33.83</v>
          </cell>
          <cell r="S88">
            <v>33.83</v>
          </cell>
        </row>
        <row r="88">
          <cell r="X88">
            <v>135.33</v>
          </cell>
          <cell r="Y88">
            <v>67.67</v>
          </cell>
          <cell r="Z88">
            <v>33.83</v>
          </cell>
          <cell r="AA88">
            <v>33.83</v>
          </cell>
          <cell r="AB88">
            <v>41.63</v>
          </cell>
          <cell r="AC88">
            <v>20.815</v>
          </cell>
          <cell r="AD88">
            <v>10.4075</v>
          </cell>
          <cell r="AE88">
            <v>10.4075</v>
          </cell>
          <cell r="AF88">
            <v>177</v>
          </cell>
          <cell r="AG88">
            <v>88</v>
          </cell>
          <cell r="AH88">
            <v>44</v>
          </cell>
          <cell r="AI88">
            <v>45</v>
          </cell>
          <cell r="AJ88">
            <v>179</v>
          </cell>
          <cell r="AK88">
            <v>121</v>
          </cell>
          <cell r="AL88">
            <v>58</v>
          </cell>
          <cell r="AM88">
            <v>-47</v>
          </cell>
          <cell r="AN88">
            <v>-33</v>
          </cell>
          <cell r="AO88">
            <v>-14</v>
          </cell>
          <cell r="AP88">
            <v>3134.81</v>
          </cell>
          <cell r="AQ88">
            <v>179</v>
          </cell>
          <cell r="AR88">
            <v>97</v>
          </cell>
          <cell r="AS88">
            <v>82</v>
          </cell>
        </row>
        <row r="89">
          <cell r="B89" t="str">
            <v>蓝山县</v>
          </cell>
          <cell r="C89" t="str">
            <v>比西</v>
          </cell>
          <cell r="D89" t="str">
            <v>其他地区</v>
          </cell>
          <cell r="E89" t="str">
            <v>一档</v>
          </cell>
          <cell r="F89">
            <v>0.7</v>
          </cell>
          <cell r="G89">
            <v>0.25</v>
          </cell>
          <cell r="H89">
            <v>0.05</v>
          </cell>
          <cell r="I89" t="str">
            <v>中部</v>
          </cell>
          <cell r="J89" t="str">
            <v>其他地区</v>
          </cell>
          <cell r="K89" t="str">
            <v>二档</v>
          </cell>
          <cell r="L89">
            <v>0.5</v>
          </cell>
          <cell r="M89">
            <v>0.25</v>
          </cell>
          <cell r="N89">
            <v>0.25</v>
          </cell>
        </row>
        <row r="89">
          <cell r="P89">
            <v>251.77</v>
          </cell>
          <cell r="Q89">
            <v>176.24</v>
          </cell>
          <cell r="R89">
            <v>37.77</v>
          </cell>
          <cell r="S89">
            <v>37.76</v>
          </cell>
        </row>
        <row r="89">
          <cell r="X89">
            <v>251.77</v>
          </cell>
          <cell r="Y89">
            <v>176.24</v>
          </cell>
          <cell r="Z89">
            <v>37.77</v>
          </cell>
          <cell r="AA89">
            <v>37.76</v>
          </cell>
          <cell r="AB89">
            <v>124.09</v>
          </cell>
          <cell r="AC89">
            <v>62.045</v>
          </cell>
          <cell r="AD89">
            <v>31.0225</v>
          </cell>
          <cell r="AE89">
            <v>31.0225</v>
          </cell>
          <cell r="AF89">
            <v>376</v>
          </cell>
          <cell r="AG89">
            <v>238</v>
          </cell>
          <cell r="AH89">
            <v>69</v>
          </cell>
          <cell r="AI89">
            <v>69</v>
          </cell>
          <cell r="AJ89">
            <v>520</v>
          </cell>
          <cell r="AK89">
            <v>422</v>
          </cell>
          <cell r="AL89">
            <v>98</v>
          </cell>
          <cell r="AM89">
            <v>-213</v>
          </cell>
          <cell r="AN89">
            <v>-184</v>
          </cell>
          <cell r="AO89">
            <v>-29</v>
          </cell>
          <cell r="AP89">
            <v>19517.89</v>
          </cell>
          <cell r="AQ89">
            <v>368</v>
          </cell>
          <cell r="AR89">
            <v>261</v>
          </cell>
          <cell r="AS89">
            <v>107</v>
          </cell>
        </row>
        <row r="90">
          <cell r="B90" t="str">
            <v>道县</v>
          </cell>
          <cell r="C90" t="str">
            <v>中部</v>
          </cell>
          <cell r="D90" t="str">
            <v>其他地区</v>
          </cell>
          <cell r="E90" t="str">
            <v>三档</v>
          </cell>
          <cell r="F90">
            <v>0.5</v>
          </cell>
          <cell r="G90">
            <v>0.25</v>
          </cell>
          <cell r="H90">
            <v>0.25</v>
          </cell>
          <cell r="I90" t="str">
            <v>中部</v>
          </cell>
          <cell r="J90" t="str">
            <v>其他地区</v>
          </cell>
          <cell r="K90" t="str">
            <v>二档</v>
          </cell>
          <cell r="L90">
            <v>0.5</v>
          </cell>
          <cell r="M90">
            <v>0.25</v>
          </cell>
          <cell r="N90">
            <v>0.25</v>
          </cell>
        </row>
        <row r="90">
          <cell r="P90">
            <v>329.5</v>
          </cell>
          <cell r="Q90">
            <v>164.75</v>
          </cell>
          <cell r="R90">
            <v>82.38</v>
          </cell>
          <cell r="S90">
            <v>82.37</v>
          </cell>
        </row>
        <row r="90">
          <cell r="X90">
            <v>329.5</v>
          </cell>
          <cell r="Y90">
            <v>164.75</v>
          </cell>
          <cell r="Z90">
            <v>82.38</v>
          </cell>
          <cell r="AA90">
            <v>82.37</v>
          </cell>
          <cell r="AB90">
            <v>102.72</v>
          </cell>
          <cell r="AC90">
            <v>51.36</v>
          </cell>
          <cell r="AD90">
            <v>25.68</v>
          </cell>
          <cell r="AE90">
            <v>25.68</v>
          </cell>
          <cell r="AF90">
            <v>432</v>
          </cell>
          <cell r="AG90">
            <v>216</v>
          </cell>
          <cell r="AH90">
            <v>108</v>
          </cell>
          <cell r="AI90">
            <v>108</v>
          </cell>
          <cell r="AJ90">
            <v>482</v>
          </cell>
          <cell r="AK90">
            <v>386</v>
          </cell>
          <cell r="AL90">
            <v>96</v>
          </cell>
          <cell r="AM90">
            <v>-158</v>
          </cell>
          <cell r="AN90">
            <v>-170</v>
          </cell>
          <cell r="AO90">
            <v>12</v>
          </cell>
          <cell r="AP90">
            <v>18281.58</v>
          </cell>
          <cell r="AQ90">
            <v>500</v>
          </cell>
          <cell r="AR90">
            <v>237</v>
          </cell>
          <cell r="AS90">
            <v>263</v>
          </cell>
        </row>
        <row r="91">
          <cell r="B91" t="str">
            <v>新田县</v>
          </cell>
          <cell r="C91" t="str">
            <v>比西</v>
          </cell>
          <cell r="D91" t="str">
            <v>原贫困县</v>
          </cell>
          <cell r="E91" t="str">
            <v>一档</v>
          </cell>
          <cell r="F91">
            <v>0.7</v>
          </cell>
          <cell r="G91">
            <v>0.25</v>
          </cell>
          <cell r="H91">
            <v>0.05</v>
          </cell>
          <cell r="I91" t="str">
            <v>中部</v>
          </cell>
          <cell r="J91" t="str">
            <v>原贫困县</v>
          </cell>
          <cell r="K91" t="str">
            <v>一档</v>
          </cell>
          <cell r="L91">
            <v>0.5</v>
          </cell>
          <cell r="M91">
            <v>0.45</v>
          </cell>
          <cell r="N91">
            <v>0.05</v>
          </cell>
        </row>
        <row r="91">
          <cell r="P91">
            <v>429.35</v>
          </cell>
          <cell r="Q91">
            <v>300.55</v>
          </cell>
          <cell r="R91">
            <v>115.92</v>
          </cell>
          <cell r="S91">
            <v>12.88</v>
          </cell>
        </row>
        <row r="91">
          <cell r="X91">
            <v>429.35</v>
          </cell>
          <cell r="Y91">
            <v>300.55</v>
          </cell>
          <cell r="Z91">
            <v>115.92</v>
          </cell>
          <cell r="AA91">
            <v>12.88</v>
          </cell>
          <cell r="AB91">
            <v>155</v>
          </cell>
          <cell r="AC91">
            <v>77.5</v>
          </cell>
          <cell r="AD91">
            <v>69.75</v>
          </cell>
          <cell r="AE91">
            <v>7.75</v>
          </cell>
          <cell r="AF91">
            <v>584</v>
          </cell>
          <cell r="AG91">
            <v>378</v>
          </cell>
          <cell r="AH91">
            <v>186</v>
          </cell>
          <cell r="AI91">
            <v>20</v>
          </cell>
          <cell r="AJ91">
            <v>199</v>
          </cell>
          <cell r="AK91">
            <v>44</v>
          </cell>
          <cell r="AL91">
            <v>155</v>
          </cell>
          <cell r="AM91">
            <v>365</v>
          </cell>
          <cell r="AN91">
            <v>334</v>
          </cell>
          <cell r="AO91">
            <v>31</v>
          </cell>
          <cell r="AP91">
            <v>8007.46</v>
          </cell>
          <cell r="AQ91">
            <v>655</v>
          </cell>
          <cell r="AR91">
            <v>415</v>
          </cell>
          <cell r="AS91">
            <v>240</v>
          </cell>
        </row>
        <row r="92">
          <cell r="B92" t="str">
            <v>宁远县</v>
          </cell>
          <cell r="C92" t="str">
            <v>比西</v>
          </cell>
          <cell r="D92" t="str">
            <v>原贫困县</v>
          </cell>
          <cell r="E92" t="str">
            <v>一档</v>
          </cell>
          <cell r="F92">
            <v>0.7</v>
          </cell>
          <cell r="G92">
            <v>0.25</v>
          </cell>
          <cell r="H92">
            <v>0.05</v>
          </cell>
          <cell r="I92" t="str">
            <v>中部</v>
          </cell>
          <cell r="J92" t="str">
            <v>原贫困县</v>
          </cell>
          <cell r="K92" t="str">
            <v>一档</v>
          </cell>
          <cell r="L92">
            <v>0.5</v>
          </cell>
          <cell r="M92">
            <v>0.45</v>
          </cell>
          <cell r="N92">
            <v>0.05</v>
          </cell>
        </row>
        <row r="92">
          <cell r="P92">
            <v>362.28</v>
          </cell>
          <cell r="Q92">
            <v>253.59</v>
          </cell>
          <cell r="R92">
            <v>97.81</v>
          </cell>
          <cell r="S92">
            <v>10.88</v>
          </cell>
        </row>
        <row r="92">
          <cell r="X92">
            <v>362.28</v>
          </cell>
          <cell r="Y92">
            <v>253.59</v>
          </cell>
          <cell r="Z92">
            <v>97.81</v>
          </cell>
          <cell r="AA92">
            <v>10.88</v>
          </cell>
          <cell r="AB92">
            <v>94.77</v>
          </cell>
          <cell r="AC92">
            <v>47.385</v>
          </cell>
          <cell r="AD92">
            <v>42.6465</v>
          </cell>
          <cell r="AE92">
            <v>4.7385</v>
          </cell>
          <cell r="AF92">
            <v>457</v>
          </cell>
          <cell r="AG92">
            <v>301</v>
          </cell>
          <cell r="AH92">
            <v>140</v>
          </cell>
          <cell r="AI92">
            <v>16</v>
          </cell>
          <cell r="AJ92">
            <v>508</v>
          </cell>
          <cell r="AK92">
            <v>394</v>
          </cell>
          <cell r="AL92">
            <v>114</v>
          </cell>
          <cell r="AM92">
            <v>-67</v>
          </cell>
          <cell r="AN92">
            <v>-93</v>
          </cell>
          <cell r="AO92">
            <v>26</v>
          </cell>
          <cell r="AP92">
            <v>9379.95</v>
          </cell>
          <cell r="AQ92">
            <v>521</v>
          </cell>
          <cell r="AR92">
            <v>330</v>
          </cell>
          <cell r="AS92">
            <v>191</v>
          </cell>
        </row>
        <row r="93">
          <cell r="B93" t="str">
            <v>江永县</v>
          </cell>
          <cell r="C93" t="str">
            <v>比西</v>
          </cell>
          <cell r="D93" t="str">
            <v>原贫困县</v>
          </cell>
          <cell r="E93" t="str">
            <v>一档</v>
          </cell>
          <cell r="F93">
            <v>0.7</v>
          </cell>
          <cell r="G93">
            <v>0.25</v>
          </cell>
          <cell r="H93">
            <v>0.05</v>
          </cell>
          <cell r="I93" t="str">
            <v>中部</v>
          </cell>
          <cell r="J93" t="str">
            <v>原贫困县</v>
          </cell>
          <cell r="K93" t="str">
            <v>一档</v>
          </cell>
          <cell r="L93">
            <v>0.5</v>
          </cell>
          <cell r="M93">
            <v>0.45</v>
          </cell>
          <cell r="N93">
            <v>0.05</v>
          </cell>
        </row>
        <row r="93">
          <cell r="P93">
            <v>322</v>
          </cell>
          <cell r="Q93">
            <v>225.4</v>
          </cell>
          <cell r="R93">
            <v>86.94</v>
          </cell>
          <cell r="S93">
            <v>9.66</v>
          </cell>
        </row>
        <row r="93">
          <cell r="X93">
            <v>322</v>
          </cell>
          <cell r="Y93">
            <v>225.4</v>
          </cell>
          <cell r="Z93">
            <v>86.94</v>
          </cell>
          <cell r="AA93">
            <v>9.66</v>
          </cell>
          <cell r="AB93">
            <v>78.7</v>
          </cell>
          <cell r="AC93">
            <v>39.35</v>
          </cell>
          <cell r="AD93">
            <v>35.415</v>
          </cell>
          <cell r="AE93">
            <v>3.935</v>
          </cell>
          <cell r="AF93">
            <v>401</v>
          </cell>
          <cell r="AG93">
            <v>265</v>
          </cell>
          <cell r="AH93">
            <v>122</v>
          </cell>
          <cell r="AI93">
            <v>14</v>
          </cell>
          <cell r="AJ93">
            <v>490</v>
          </cell>
          <cell r="AK93">
            <v>339</v>
          </cell>
          <cell r="AL93">
            <v>151</v>
          </cell>
          <cell r="AM93">
            <v>-103</v>
          </cell>
          <cell r="AN93">
            <v>-74</v>
          </cell>
          <cell r="AO93">
            <v>-29</v>
          </cell>
          <cell r="AP93">
            <v>8424.14</v>
          </cell>
          <cell r="AQ93">
            <v>455</v>
          </cell>
          <cell r="AR93">
            <v>291</v>
          </cell>
          <cell r="AS93">
            <v>164</v>
          </cell>
        </row>
        <row r="94">
          <cell r="B94" t="str">
            <v>双牌县</v>
          </cell>
          <cell r="C94" t="str">
            <v>中部</v>
          </cell>
          <cell r="D94" t="str">
            <v>原贫困县</v>
          </cell>
          <cell r="E94" t="str">
            <v>二档</v>
          </cell>
          <cell r="F94">
            <v>0.5</v>
          </cell>
          <cell r="G94">
            <v>0.45</v>
          </cell>
          <cell r="H94">
            <v>0.05</v>
          </cell>
          <cell r="I94" t="str">
            <v>中部</v>
          </cell>
          <cell r="J94" t="str">
            <v>原贫困县</v>
          </cell>
          <cell r="K94" t="str">
            <v>一档</v>
          </cell>
          <cell r="L94">
            <v>0.5</v>
          </cell>
          <cell r="M94">
            <v>0.45</v>
          </cell>
          <cell r="N94">
            <v>0.05</v>
          </cell>
        </row>
        <row r="94">
          <cell r="P94">
            <v>814.78</v>
          </cell>
          <cell r="Q94">
            <v>407.39</v>
          </cell>
          <cell r="R94">
            <v>366.65</v>
          </cell>
          <cell r="S94">
            <v>40.74</v>
          </cell>
        </row>
        <row r="94">
          <cell r="X94">
            <v>814.78</v>
          </cell>
          <cell r="Y94">
            <v>407.39</v>
          </cell>
          <cell r="Z94">
            <v>366.65</v>
          </cell>
          <cell r="AA94">
            <v>40.74</v>
          </cell>
          <cell r="AB94">
            <v>199.9743</v>
          </cell>
          <cell r="AC94">
            <v>99.98715</v>
          </cell>
          <cell r="AD94">
            <v>89.988435</v>
          </cell>
          <cell r="AE94">
            <v>9.998715</v>
          </cell>
          <cell r="AF94">
            <v>1015</v>
          </cell>
          <cell r="AG94">
            <v>507</v>
          </cell>
          <cell r="AH94">
            <v>457</v>
          </cell>
          <cell r="AI94">
            <v>51</v>
          </cell>
          <cell r="AJ94">
            <v>1106</v>
          </cell>
          <cell r="AK94">
            <v>541</v>
          </cell>
          <cell r="AL94">
            <v>565</v>
          </cell>
          <cell r="AM94">
            <v>-142</v>
          </cell>
          <cell r="AN94">
            <v>-34</v>
          </cell>
          <cell r="AO94">
            <v>-108</v>
          </cell>
          <cell r="AP94">
            <v>16676.49</v>
          </cell>
          <cell r="AQ94">
            <v>1218</v>
          </cell>
          <cell r="AR94">
            <v>556</v>
          </cell>
          <cell r="AS94">
            <v>662</v>
          </cell>
        </row>
        <row r="95">
          <cell r="B95" t="str">
            <v>怀化市小计</v>
          </cell>
        </row>
        <row r="95">
          <cell r="P95">
            <v>1721.48</v>
          </cell>
          <cell r="Q95">
            <v>1031.56</v>
          </cell>
          <cell r="R95">
            <v>620.94</v>
          </cell>
          <cell r="S95">
            <v>68.98</v>
          </cell>
          <cell r="T95">
            <v>0.562247</v>
          </cell>
          <cell r="U95">
            <v>0.3935729</v>
          </cell>
          <cell r="V95">
            <v>0.15180669</v>
          </cell>
          <cell r="W95">
            <v>0.01686741</v>
          </cell>
          <cell r="X95">
            <v>1720.917753</v>
          </cell>
          <cell r="Y95">
            <v>1031.1664271</v>
          </cell>
          <cell r="Z95">
            <v>620.78819331</v>
          </cell>
          <cell r="AA95">
            <v>68.96313259</v>
          </cell>
          <cell r="AB95">
            <v>512.848968</v>
          </cell>
          <cell r="AC95">
            <v>256.424484</v>
          </cell>
          <cell r="AD95">
            <v>230.7820356</v>
          </cell>
          <cell r="AE95">
            <v>25.6424483999999</v>
          </cell>
          <cell r="AF95">
            <v>2233</v>
          </cell>
          <cell r="AG95">
            <v>1288</v>
          </cell>
          <cell r="AH95">
            <v>852</v>
          </cell>
          <cell r="AI95">
            <v>93</v>
          </cell>
          <cell r="AJ95">
            <v>2507</v>
          </cell>
          <cell r="AK95">
            <v>1500</v>
          </cell>
          <cell r="AL95">
            <v>1007</v>
          </cell>
          <cell r="AM95">
            <v>-367</v>
          </cell>
          <cell r="AN95">
            <v>-212</v>
          </cell>
          <cell r="AO95">
            <v>-155</v>
          </cell>
          <cell r="AP95">
            <v>63504.93</v>
          </cell>
          <cell r="AQ95">
            <v>2622</v>
          </cell>
          <cell r="AR95">
            <v>1414</v>
          </cell>
          <cell r="AS95">
            <v>1208</v>
          </cell>
        </row>
        <row r="96">
          <cell r="B96" t="str">
            <v>怀化市本级及所辖区</v>
          </cell>
          <cell r="C96" t="str">
            <v>中部</v>
          </cell>
          <cell r="D96" t="str">
            <v>原贫困县</v>
          </cell>
          <cell r="E96" t="str">
            <v>二档</v>
          </cell>
          <cell r="F96">
            <v>0.5</v>
          </cell>
          <cell r="G96">
            <v>0.45</v>
          </cell>
          <cell r="H96">
            <v>0.05</v>
          </cell>
          <cell r="I96" t="str">
            <v>中部</v>
          </cell>
          <cell r="J96" t="str">
            <v>原贫困县</v>
          </cell>
          <cell r="K96" t="str">
            <v>一档</v>
          </cell>
          <cell r="L96">
            <v>0.5</v>
          </cell>
          <cell r="M96">
            <v>0.45</v>
          </cell>
          <cell r="N96">
            <v>0.05</v>
          </cell>
        </row>
        <row r="96">
          <cell r="P96">
            <v>414.44</v>
          </cell>
          <cell r="Q96">
            <v>207.22</v>
          </cell>
          <cell r="R96">
            <v>186.5</v>
          </cell>
          <cell r="S96">
            <v>20.72</v>
          </cell>
        </row>
        <row r="96">
          <cell r="X96">
            <v>414.44</v>
          </cell>
          <cell r="Y96">
            <v>207.22</v>
          </cell>
          <cell r="Z96">
            <v>186.5</v>
          </cell>
          <cell r="AA96">
            <v>20.72</v>
          </cell>
          <cell r="AB96">
            <v>149.13</v>
          </cell>
          <cell r="AC96">
            <v>74.565</v>
          </cell>
          <cell r="AD96">
            <v>67.1085</v>
          </cell>
          <cell r="AE96">
            <v>7.45649999999999</v>
          </cell>
          <cell r="AF96">
            <v>564</v>
          </cell>
          <cell r="AG96">
            <v>282</v>
          </cell>
          <cell r="AH96">
            <v>254</v>
          </cell>
          <cell r="AI96">
            <v>28</v>
          </cell>
          <cell r="AJ96">
            <v>559</v>
          </cell>
          <cell r="AK96">
            <v>306</v>
          </cell>
          <cell r="AL96">
            <v>253</v>
          </cell>
          <cell r="AM96">
            <v>-23</v>
          </cell>
          <cell r="AN96">
            <v>-24</v>
          </cell>
          <cell r="AO96">
            <v>1</v>
          </cell>
          <cell r="AP96">
            <v>26112.34</v>
          </cell>
          <cell r="AQ96">
            <v>682</v>
          </cell>
          <cell r="AR96">
            <v>309</v>
          </cell>
          <cell r="AS96">
            <v>373</v>
          </cell>
        </row>
        <row r="97">
          <cell r="B97" t="str">
            <v>沅陵县</v>
          </cell>
          <cell r="C97" t="str">
            <v>比西</v>
          </cell>
          <cell r="D97" t="str">
            <v>原贫困县</v>
          </cell>
          <cell r="E97" t="str">
            <v>一档</v>
          </cell>
          <cell r="F97">
            <v>0.7</v>
          </cell>
          <cell r="G97">
            <v>0.25</v>
          </cell>
          <cell r="H97">
            <v>0.05</v>
          </cell>
          <cell r="I97" t="str">
            <v>中部</v>
          </cell>
          <cell r="J97" t="str">
            <v>原贫困县</v>
          </cell>
          <cell r="K97" t="str">
            <v>一档</v>
          </cell>
          <cell r="L97">
            <v>0.5</v>
          </cell>
          <cell r="M97">
            <v>0.45</v>
          </cell>
          <cell r="N97">
            <v>0.05</v>
          </cell>
        </row>
        <row r="97">
          <cell r="P97">
            <v>102.57</v>
          </cell>
          <cell r="Q97">
            <v>71.8</v>
          </cell>
          <cell r="R97">
            <v>27.69</v>
          </cell>
          <cell r="S97">
            <v>3.08</v>
          </cell>
        </row>
        <row r="97">
          <cell r="X97">
            <v>102.57</v>
          </cell>
          <cell r="Y97">
            <v>71.8</v>
          </cell>
          <cell r="Z97">
            <v>27.69</v>
          </cell>
          <cell r="AA97">
            <v>3.08</v>
          </cell>
          <cell r="AB97">
            <v>34.75</v>
          </cell>
          <cell r="AC97">
            <v>17.375</v>
          </cell>
          <cell r="AD97">
            <v>15.6375</v>
          </cell>
          <cell r="AE97">
            <v>1.7375</v>
          </cell>
          <cell r="AF97">
            <v>137</v>
          </cell>
          <cell r="AG97">
            <v>89</v>
          </cell>
          <cell r="AH97">
            <v>43</v>
          </cell>
          <cell r="AI97">
            <v>5</v>
          </cell>
          <cell r="AJ97">
            <v>136</v>
          </cell>
          <cell r="AK97">
            <v>111</v>
          </cell>
          <cell r="AL97">
            <v>25</v>
          </cell>
          <cell r="AM97">
            <v>-4</v>
          </cell>
          <cell r="AN97">
            <v>-22</v>
          </cell>
          <cell r="AO97">
            <v>18</v>
          </cell>
          <cell r="AP97">
            <v>3890.89</v>
          </cell>
          <cell r="AQ97">
            <v>152</v>
          </cell>
          <cell r="AR97">
            <v>98</v>
          </cell>
          <cell r="AS97">
            <v>54</v>
          </cell>
        </row>
        <row r="98">
          <cell r="B98" t="str">
            <v>辰溪县</v>
          </cell>
          <cell r="C98" t="str">
            <v>中部</v>
          </cell>
          <cell r="D98" t="str">
            <v>原贫困县</v>
          </cell>
          <cell r="E98" t="str">
            <v>二档</v>
          </cell>
          <cell r="F98">
            <v>0.5</v>
          </cell>
          <cell r="G98">
            <v>0.45</v>
          </cell>
          <cell r="H98">
            <v>0.05</v>
          </cell>
          <cell r="I98" t="str">
            <v>中部</v>
          </cell>
          <cell r="J98" t="str">
            <v>原贫困县</v>
          </cell>
          <cell r="K98" t="str">
            <v>一档</v>
          </cell>
          <cell r="L98">
            <v>0.5</v>
          </cell>
          <cell r="M98">
            <v>0.45</v>
          </cell>
          <cell r="N98">
            <v>0.05</v>
          </cell>
        </row>
        <row r="98">
          <cell r="P98">
            <v>120.11</v>
          </cell>
          <cell r="Q98">
            <v>60.06</v>
          </cell>
          <cell r="R98">
            <v>54.05</v>
          </cell>
          <cell r="S98">
            <v>6</v>
          </cell>
        </row>
        <row r="98">
          <cell r="X98">
            <v>120.11</v>
          </cell>
          <cell r="Y98">
            <v>60.06</v>
          </cell>
          <cell r="Z98">
            <v>54.05</v>
          </cell>
          <cell r="AA98">
            <v>6</v>
          </cell>
          <cell r="AB98">
            <v>34.783358</v>
          </cell>
          <cell r="AC98">
            <v>17.391679</v>
          </cell>
          <cell r="AD98">
            <v>15.6525111</v>
          </cell>
          <cell r="AE98">
            <v>1.7391679</v>
          </cell>
          <cell r="AF98">
            <v>155</v>
          </cell>
          <cell r="AG98">
            <v>77</v>
          </cell>
          <cell r="AH98">
            <v>70</v>
          </cell>
          <cell r="AI98">
            <v>8</v>
          </cell>
          <cell r="AJ98">
            <v>179</v>
          </cell>
          <cell r="AK98">
            <v>76</v>
          </cell>
          <cell r="AL98">
            <v>103</v>
          </cell>
          <cell r="AM98">
            <v>-32</v>
          </cell>
          <cell r="AN98">
            <v>1</v>
          </cell>
          <cell r="AO98">
            <v>-33</v>
          </cell>
          <cell r="AP98">
            <v>3320.7</v>
          </cell>
          <cell r="AQ98">
            <v>177</v>
          </cell>
          <cell r="AR98">
            <v>84</v>
          </cell>
          <cell r="AS98">
            <v>93</v>
          </cell>
        </row>
        <row r="99">
          <cell r="B99" t="str">
            <v>溆浦县</v>
          </cell>
          <cell r="C99" t="str">
            <v>中部</v>
          </cell>
          <cell r="D99" t="str">
            <v>原贫困县</v>
          </cell>
          <cell r="E99" t="str">
            <v>二档</v>
          </cell>
          <cell r="F99">
            <v>0.5</v>
          </cell>
          <cell r="G99">
            <v>0.45</v>
          </cell>
          <cell r="H99">
            <v>0.05</v>
          </cell>
          <cell r="I99" t="str">
            <v>中部</v>
          </cell>
          <cell r="J99" t="str">
            <v>原贫困县</v>
          </cell>
          <cell r="K99" t="str">
            <v>一档</v>
          </cell>
          <cell r="L99">
            <v>0.5</v>
          </cell>
          <cell r="M99">
            <v>0.45</v>
          </cell>
          <cell r="N99">
            <v>0.05</v>
          </cell>
        </row>
        <row r="99">
          <cell r="P99">
            <v>226.69</v>
          </cell>
          <cell r="Q99">
            <v>113.35</v>
          </cell>
          <cell r="R99">
            <v>102.01</v>
          </cell>
          <cell r="S99">
            <v>11.33</v>
          </cell>
        </row>
        <row r="99">
          <cell r="X99">
            <v>226.69</v>
          </cell>
          <cell r="Y99">
            <v>113.35</v>
          </cell>
          <cell r="Z99">
            <v>102.01</v>
          </cell>
          <cell r="AA99">
            <v>11.33</v>
          </cell>
          <cell r="AB99">
            <v>79.21</v>
          </cell>
          <cell r="AC99">
            <v>39.605</v>
          </cell>
          <cell r="AD99">
            <v>35.6445</v>
          </cell>
          <cell r="AE99">
            <v>3.9605</v>
          </cell>
          <cell r="AF99">
            <v>306</v>
          </cell>
          <cell r="AG99">
            <v>153</v>
          </cell>
          <cell r="AH99">
            <v>138</v>
          </cell>
          <cell r="AI99">
            <v>15</v>
          </cell>
          <cell r="AJ99">
            <v>348</v>
          </cell>
          <cell r="AK99">
            <v>161</v>
          </cell>
          <cell r="AL99">
            <v>187</v>
          </cell>
          <cell r="AM99">
            <v>-57</v>
          </cell>
          <cell r="AN99">
            <v>-8</v>
          </cell>
          <cell r="AO99">
            <v>-49</v>
          </cell>
          <cell r="AP99">
            <v>8375.61</v>
          </cell>
          <cell r="AQ99">
            <v>365</v>
          </cell>
          <cell r="AR99">
            <v>168</v>
          </cell>
          <cell r="AS99">
            <v>197</v>
          </cell>
        </row>
        <row r="100">
          <cell r="B100" t="str">
            <v>麻阳县</v>
          </cell>
          <cell r="C100" t="str">
            <v>比西</v>
          </cell>
          <cell r="D100" t="str">
            <v>原贫困县</v>
          </cell>
          <cell r="E100" t="str">
            <v>一档</v>
          </cell>
          <cell r="F100">
            <v>0.7</v>
          </cell>
          <cell r="G100">
            <v>0.25</v>
          </cell>
          <cell r="H100">
            <v>0.05</v>
          </cell>
          <cell r="I100" t="str">
            <v>中部</v>
          </cell>
          <cell r="J100" t="str">
            <v>原贫困县</v>
          </cell>
          <cell r="K100" t="str">
            <v>一档</v>
          </cell>
          <cell r="L100">
            <v>0.5</v>
          </cell>
          <cell r="M100">
            <v>0.45</v>
          </cell>
          <cell r="N100">
            <v>0.05</v>
          </cell>
        </row>
        <row r="100">
          <cell r="P100">
            <v>91.32</v>
          </cell>
          <cell r="Q100">
            <v>63.92</v>
          </cell>
          <cell r="R100">
            <v>24.66</v>
          </cell>
          <cell r="S100">
            <v>2.74</v>
          </cell>
        </row>
        <row r="100">
          <cell r="X100">
            <v>91.32</v>
          </cell>
          <cell r="Y100">
            <v>63.92</v>
          </cell>
          <cell r="Z100">
            <v>24.66</v>
          </cell>
          <cell r="AA100">
            <v>2.74</v>
          </cell>
          <cell r="AB100">
            <v>28.72</v>
          </cell>
          <cell r="AC100">
            <v>14.36</v>
          </cell>
          <cell r="AD100">
            <v>12.924</v>
          </cell>
          <cell r="AE100">
            <v>1.436</v>
          </cell>
          <cell r="AF100">
            <v>120</v>
          </cell>
          <cell r="AG100">
            <v>78</v>
          </cell>
          <cell r="AH100">
            <v>38</v>
          </cell>
          <cell r="AI100">
            <v>4</v>
          </cell>
          <cell r="AJ100">
            <v>120</v>
          </cell>
          <cell r="AK100">
            <v>80</v>
          </cell>
          <cell r="AL100">
            <v>40</v>
          </cell>
          <cell r="AM100">
            <v>-4</v>
          </cell>
          <cell r="AN100">
            <v>-2</v>
          </cell>
          <cell r="AO100">
            <v>-2</v>
          </cell>
          <cell r="AP100">
            <v>1965</v>
          </cell>
          <cell r="AQ100">
            <v>125</v>
          </cell>
          <cell r="AR100">
            <v>86</v>
          </cell>
          <cell r="AS100">
            <v>39</v>
          </cell>
        </row>
        <row r="101">
          <cell r="B101" t="str">
            <v>会同县</v>
          </cell>
          <cell r="C101" t="str">
            <v>比西</v>
          </cell>
          <cell r="D101" t="str">
            <v>原贫困县</v>
          </cell>
          <cell r="E101" t="str">
            <v>一档</v>
          </cell>
          <cell r="F101">
            <v>0.7</v>
          </cell>
          <cell r="G101">
            <v>0.25</v>
          </cell>
          <cell r="H101">
            <v>0.05</v>
          </cell>
          <cell r="I101" t="str">
            <v>中部</v>
          </cell>
          <cell r="J101" t="str">
            <v>原贫困县</v>
          </cell>
          <cell r="K101" t="str">
            <v>一档</v>
          </cell>
          <cell r="L101">
            <v>0.5</v>
          </cell>
          <cell r="M101">
            <v>0.45</v>
          </cell>
          <cell r="N101">
            <v>0.05</v>
          </cell>
        </row>
        <row r="101">
          <cell r="P101">
            <v>148.4</v>
          </cell>
          <cell r="Q101">
            <v>103.88</v>
          </cell>
          <cell r="R101">
            <v>40.07</v>
          </cell>
          <cell r="S101">
            <v>4.45</v>
          </cell>
          <cell r="T101">
            <v>0.562247</v>
          </cell>
          <cell r="U101">
            <v>0.3935729</v>
          </cell>
          <cell r="V101">
            <v>0.15180669</v>
          </cell>
          <cell r="W101">
            <v>0.01686741</v>
          </cell>
          <cell r="X101">
            <v>147.837753</v>
          </cell>
          <cell r="Y101">
            <v>103.4864271</v>
          </cell>
          <cell r="Z101">
            <v>39.91819331</v>
          </cell>
          <cell r="AA101">
            <v>4.43313259</v>
          </cell>
          <cell r="AB101">
            <v>52.51</v>
          </cell>
          <cell r="AC101">
            <v>26.255</v>
          </cell>
          <cell r="AD101">
            <v>23.6295</v>
          </cell>
          <cell r="AE101">
            <v>2.6255</v>
          </cell>
          <cell r="AF101">
            <v>200</v>
          </cell>
          <cell r="AG101">
            <v>130</v>
          </cell>
          <cell r="AH101">
            <v>64</v>
          </cell>
          <cell r="AI101">
            <v>6</v>
          </cell>
          <cell r="AJ101">
            <v>196</v>
          </cell>
          <cell r="AK101">
            <v>109</v>
          </cell>
          <cell r="AL101">
            <v>87</v>
          </cell>
          <cell r="AM101">
            <v>-2</v>
          </cell>
          <cell r="AN101">
            <v>21</v>
          </cell>
          <cell r="AO101">
            <v>-23</v>
          </cell>
          <cell r="AP101">
            <v>6259</v>
          </cell>
          <cell r="AQ101">
            <v>196</v>
          </cell>
          <cell r="AR101">
            <v>143</v>
          </cell>
          <cell r="AS101">
            <v>53</v>
          </cell>
        </row>
        <row r="102">
          <cell r="B102" t="str">
            <v>靖州县</v>
          </cell>
          <cell r="C102" t="str">
            <v>比西</v>
          </cell>
          <cell r="D102" t="str">
            <v>原贫困县</v>
          </cell>
          <cell r="E102" t="str">
            <v>一档</v>
          </cell>
          <cell r="F102">
            <v>0.7</v>
          </cell>
          <cell r="G102">
            <v>0.25</v>
          </cell>
          <cell r="H102">
            <v>0.05</v>
          </cell>
          <cell r="I102" t="str">
            <v>中部</v>
          </cell>
          <cell r="J102" t="str">
            <v>原贫困县</v>
          </cell>
          <cell r="K102" t="str">
            <v>一档</v>
          </cell>
          <cell r="L102">
            <v>0.5</v>
          </cell>
          <cell r="M102">
            <v>0.45</v>
          </cell>
          <cell r="N102">
            <v>0.05</v>
          </cell>
        </row>
        <row r="102">
          <cell r="P102">
            <v>63.44</v>
          </cell>
          <cell r="Q102">
            <v>44.41</v>
          </cell>
          <cell r="R102">
            <v>17.13</v>
          </cell>
          <cell r="S102">
            <v>1.9</v>
          </cell>
        </row>
        <row r="102">
          <cell r="X102">
            <v>63.44</v>
          </cell>
          <cell r="Y102">
            <v>44.41</v>
          </cell>
          <cell r="Z102">
            <v>17.13</v>
          </cell>
          <cell r="AA102">
            <v>1.9</v>
          </cell>
          <cell r="AB102">
            <v>26.7462</v>
          </cell>
          <cell r="AC102">
            <v>13.3731</v>
          </cell>
          <cell r="AD102">
            <v>12.03579</v>
          </cell>
          <cell r="AE102">
            <v>1.33731</v>
          </cell>
          <cell r="AF102">
            <v>90</v>
          </cell>
          <cell r="AG102">
            <v>58</v>
          </cell>
          <cell r="AH102">
            <v>29</v>
          </cell>
          <cell r="AI102">
            <v>3</v>
          </cell>
          <cell r="AJ102">
            <v>55</v>
          </cell>
          <cell r="AK102">
            <v>41</v>
          </cell>
          <cell r="AL102">
            <v>14</v>
          </cell>
          <cell r="AM102">
            <v>32</v>
          </cell>
          <cell r="AN102">
            <v>17</v>
          </cell>
          <cell r="AO102">
            <v>15</v>
          </cell>
          <cell r="AP102">
            <v>2749.4</v>
          </cell>
          <cell r="AQ102">
            <v>84</v>
          </cell>
          <cell r="AR102">
            <v>64</v>
          </cell>
          <cell r="AS102">
            <v>20</v>
          </cell>
        </row>
        <row r="103">
          <cell r="B103" t="str">
            <v>通道县</v>
          </cell>
          <cell r="C103" t="str">
            <v>比西</v>
          </cell>
          <cell r="D103" t="str">
            <v>原贫困县</v>
          </cell>
          <cell r="E103" t="str">
            <v>一档</v>
          </cell>
          <cell r="F103">
            <v>0.7</v>
          </cell>
          <cell r="G103">
            <v>0.25</v>
          </cell>
          <cell r="H103">
            <v>0.05</v>
          </cell>
          <cell r="I103" t="str">
            <v>中部</v>
          </cell>
          <cell r="J103" t="str">
            <v>原贫困县</v>
          </cell>
          <cell r="K103" t="str">
            <v>一档</v>
          </cell>
          <cell r="L103">
            <v>0.5</v>
          </cell>
          <cell r="M103">
            <v>0.45</v>
          </cell>
          <cell r="N103">
            <v>0.05</v>
          </cell>
        </row>
        <row r="103">
          <cell r="P103">
            <v>99.79</v>
          </cell>
          <cell r="Q103">
            <v>69.85</v>
          </cell>
          <cell r="R103">
            <v>26.94</v>
          </cell>
          <cell r="S103">
            <v>3</v>
          </cell>
        </row>
        <row r="103">
          <cell r="X103">
            <v>99.79</v>
          </cell>
          <cell r="Y103">
            <v>69.85</v>
          </cell>
          <cell r="Z103">
            <v>26.94</v>
          </cell>
          <cell r="AA103">
            <v>3</v>
          </cell>
          <cell r="AB103">
            <v>31.53941</v>
          </cell>
          <cell r="AC103">
            <v>15.769705</v>
          </cell>
          <cell r="AD103">
            <v>14.1927345</v>
          </cell>
          <cell r="AE103">
            <v>1.5769705</v>
          </cell>
          <cell r="AF103">
            <v>131</v>
          </cell>
          <cell r="AG103">
            <v>86</v>
          </cell>
          <cell r="AH103">
            <v>41</v>
          </cell>
          <cell r="AI103">
            <v>4</v>
          </cell>
          <cell r="AJ103">
            <v>160</v>
          </cell>
          <cell r="AK103">
            <v>121</v>
          </cell>
          <cell r="AL103">
            <v>39</v>
          </cell>
          <cell r="AM103">
            <v>-33</v>
          </cell>
          <cell r="AN103">
            <v>-35</v>
          </cell>
          <cell r="AO103">
            <v>2</v>
          </cell>
          <cell r="AP103">
            <v>2691.5</v>
          </cell>
          <cell r="AQ103">
            <v>155</v>
          </cell>
          <cell r="AR103">
            <v>94</v>
          </cell>
          <cell r="AS103">
            <v>61</v>
          </cell>
        </row>
        <row r="104">
          <cell r="B104" t="str">
            <v>洪江市</v>
          </cell>
          <cell r="C104" t="str">
            <v>中部</v>
          </cell>
          <cell r="D104" t="str">
            <v>原贫困县</v>
          </cell>
          <cell r="E104" t="str">
            <v>二档</v>
          </cell>
          <cell r="F104">
            <v>0.5</v>
          </cell>
          <cell r="G104">
            <v>0.45</v>
          </cell>
          <cell r="H104">
            <v>0.05</v>
          </cell>
          <cell r="I104" t="str">
            <v>中部</v>
          </cell>
          <cell r="J104" t="str">
            <v>原贫困县</v>
          </cell>
          <cell r="K104" t="str">
            <v>一档</v>
          </cell>
          <cell r="L104">
            <v>0.5</v>
          </cell>
          <cell r="M104">
            <v>0.45</v>
          </cell>
          <cell r="N104">
            <v>0.05</v>
          </cell>
        </row>
        <row r="104">
          <cell r="P104">
            <v>41.2</v>
          </cell>
          <cell r="Q104">
            <v>20.6</v>
          </cell>
          <cell r="R104">
            <v>18.54</v>
          </cell>
          <cell r="S104">
            <v>2.06</v>
          </cell>
        </row>
        <row r="104">
          <cell r="X104">
            <v>41.2</v>
          </cell>
          <cell r="Y104">
            <v>20.6</v>
          </cell>
          <cell r="Z104">
            <v>18.54</v>
          </cell>
          <cell r="AA104">
            <v>2.06</v>
          </cell>
          <cell r="AB104">
            <v>16.71</v>
          </cell>
          <cell r="AC104">
            <v>8.355</v>
          </cell>
          <cell r="AD104">
            <v>7.5195</v>
          </cell>
          <cell r="AE104">
            <v>0.8355</v>
          </cell>
          <cell r="AF104">
            <v>58</v>
          </cell>
          <cell r="AG104">
            <v>29</v>
          </cell>
          <cell r="AH104">
            <v>26</v>
          </cell>
          <cell r="AI104">
            <v>3</v>
          </cell>
          <cell r="AJ104">
            <v>70</v>
          </cell>
          <cell r="AK104">
            <v>24</v>
          </cell>
          <cell r="AL104">
            <v>46</v>
          </cell>
          <cell r="AM104">
            <v>-15</v>
          </cell>
          <cell r="AN104">
            <v>5</v>
          </cell>
          <cell r="AO104">
            <v>-20</v>
          </cell>
          <cell r="AP104">
            <v>1660</v>
          </cell>
          <cell r="AQ104">
            <v>61</v>
          </cell>
          <cell r="AR104">
            <v>32</v>
          </cell>
          <cell r="AS104">
            <v>29</v>
          </cell>
        </row>
        <row r="105">
          <cell r="B105" t="str">
            <v>洪江区</v>
          </cell>
          <cell r="C105" t="str">
            <v>中部</v>
          </cell>
          <cell r="D105" t="str">
            <v>原贫困县</v>
          </cell>
          <cell r="E105" t="str">
            <v>二档</v>
          </cell>
          <cell r="F105">
            <v>0.5</v>
          </cell>
          <cell r="G105">
            <v>0.45</v>
          </cell>
          <cell r="H105">
            <v>0.05</v>
          </cell>
          <cell r="I105" t="str">
            <v>中部</v>
          </cell>
          <cell r="J105" t="str">
            <v>原贫困县</v>
          </cell>
          <cell r="K105" t="str">
            <v>一档</v>
          </cell>
          <cell r="L105">
            <v>0.5</v>
          </cell>
          <cell r="M105">
            <v>0.45</v>
          </cell>
          <cell r="N105">
            <v>0.05</v>
          </cell>
        </row>
        <row r="105">
          <cell r="P105">
            <v>12.98</v>
          </cell>
          <cell r="Q105">
            <v>6.49</v>
          </cell>
          <cell r="R105">
            <v>5.84</v>
          </cell>
          <cell r="S105">
            <v>0.65</v>
          </cell>
        </row>
        <row r="105">
          <cell r="X105">
            <v>12.98</v>
          </cell>
          <cell r="Y105">
            <v>6.49</v>
          </cell>
          <cell r="Z105">
            <v>5.84</v>
          </cell>
          <cell r="AA105">
            <v>0.65</v>
          </cell>
          <cell r="AB105">
            <v>3.4</v>
          </cell>
          <cell r="AC105">
            <v>1.7</v>
          </cell>
          <cell r="AD105">
            <v>1.53</v>
          </cell>
          <cell r="AE105">
            <v>0.17</v>
          </cell>
          <cell r="AF105">
            <v>16</v>
          </cell>
          <cell r="AG105">
            <v>8</v>
          </cell>
          <cell r="AH105">
            <v>7</v>
          </cell>
          <cell r="AI105">
            <v>1</v>
          </cell>
          <cell r="AJ105">
            <v>15</v>
          </cell>
          <cell r="AK105">
            <v>8</v>
          </cell>
          <cell r="AL105">
            <v>7</v>
          </cell>
          <cell r="AM105">
            <v>0</v>
          </cell>
          <cell r="AN105">
            <v>0</v>
          </cell>
          <cell r="AO105">
            <v>0</v>
          </cell>
          <cell r="AP105">
            <v>829.99</v>
          </cell>
          <cell r="AQ105">
            <v>18</v>
          </cell>
          <cell r="AR105">
            <v>9</v>
          </cell>
          <cell r="AS105">
            <v>9</v>
          </cell>
        </row>
        <row r="106">
          <cell r="B106" t="str">
            <v>新晃县</v>
          </cell>
          <cell r="C106" t="str">
            <v>比西</v>
          </cell>
          <cell r="D106" t="str">
            <v>原贫困县</v>
          </cell>
          <cell r="E106" t="str">
            <v>一档</v>
          </cell>
          <cell r="F106">
            <v>0.7</v>
          </cell>
          <cell r="G106">
            <v>0.25</v>
          </cell>
          <cell r="H106">
            <v>0.05</v>
          </cell>
          <cell r="I106" t="str">
            <v>中部</v>
          </cell>
          <cell r="J106" t="str">
            <v>原贫困县</v>
          </cell>
          <cell r="K106" t="str">
            <v>一档</v>
          </cell>
          <cell r="L106">
            <v>0.5</v>
          </cell>
          <cell r="M106">
            <v>0.45</v>
          </cell>
          <cell r="N106">
            <v>0.05</v>
          </cell>
        </row>
        <row r="106">
          <cell r="P106">
            <v>267.5</v>
          </cell>
          <cell r="Q106">
            <v>187.25</v>
          </cell>
          <cell r="R106">
            <v>72.23</v>
          </cell>
          <cell r="S106">
            <v>8.02</v>
          </cell>
        </row>
        <row r="106">
          <cell r="X106">
            <v>267.5</v>
          </cell>
          <cell r="Y106">
            <v>187.25</v>
          </cell>
          <cell r="Z106">
            <v>72.23</v>
          </cell>
          <cell r="AA106">
            <v>8.02</v>
          </cell>
          <cell r="AB106">
            <v>26.65</v>
          </cell>
          <cell r="AC106">
            <v>13.325</v>
          </cell>
          <cell r="AD106">
            <v>11.9925</v>
          </cell>
          <cell r="AE106">
            <v>1.3325</v>
          </cell>
          <cell r="AF106">
            <v>294</v>
          </cell>
          <cell r="AG106">
            <v>201</v>
          </cell>
          <cell r="AH106">
            <v>84</v>
          </cell>
          <cell r="AI106">
            <v>9</v>
          </cell>
          <cell r="AJ106">
            <v>465</v>
          </cell>
          <cell r="AK106">
            <v>386</v>
          </cell>
          <cell r="AL106">
            <v>79</v>
          </cell>
          <cell r="AM106">
            <v>-180</v>
          </cell>
          <cell r="AN106">
            <v>-185</v>
          </cell>
          <cell r="AO106">
            <v>5</v>
          </cell>
          <cell r="AP106">
            <v>2210.7</v>
          </cell>
          <cell r="AQ106">
            <v>407</v>
          </cell>
          <cell r="AR106">
            <v>221</v>
          </cell>
          <cell r="AS106">
            <v>186</v>
          </cell>
        </row>
        <row r="107">
          <cell r="B107" t="str">
            <v>芷江县</v>
          </cell>
          <cell r="C107" t="str">
            <v>比西</v>
          </cell>
          <cell r="D107" t="str">
            <v>原贫困县</v>
          </cell>
          <cell r="E107" t="str">
            <v>一档</v>
          </cell>
          <cell r="F107">
            <v>0.7</v>
          </cell>
          <cell r="G107">
            <v>0.25</v>
          </cell>
          <cell r="H107">
            <v>0.05</v>
          </cell>
          <cell r="I107" t="str">
            <v>中部</v>
          </cell>
          <cell r="J107" t="str">
            <v>原贫困县</v>
          </cell>
          <cell r="K107" t="str">
            <v>一档</v>
          </cell>
          <cell r="L107">
            <v>0.5</v>
          </cell>
          <cell r="M107">
            <v>0.45</v>
          </cell>
          <cell r="N107">
            <v>0.05</v>
          </cell>
        </row>
        <row r="107">
          <cell r="P107">
            <v>81.04</v>
          </cell>
          <cell r="Q107">
            <v>56.73</v>
          </cell>
          <cell r="R107">
            <v>21.88</v>
          </cell>
          <cell r="S107">
            <v>2.43</v>
          </cell>
        </row>
        <row r="107">
          <cell r="X107">
            <v>81.04</v>
          </cell>
          <cell r="Y107">
            <v>56.73</v>
          </cell>
          <cell r="Z107">
            <v>21.88</v>
          </cell>
          <cell r="AA107">
            <v>2.43</v>
          </cell>
          <cell r="AB107">
            <v>16.7</v>
          </cell>
          <cell r="AC107">
            <v>8.35</v>
          </cell>
          <cell r="AD107">
            <v>7.515</v>
          </cell>
          <cell r="AE107">
            <v>0.835</v>
          </cell>
          <cell r="AF107">
            <v>98</v>
          </cell>
          <cell r="AG107">
            <v>65</v>
          </cell>
          <cell r="AH107">
            <v>29</v>
          </cell>
          <cell r="AI107">
            <v>4</v>
          </cell>
          <cell r="AJ107">
            <v>83</v>
          </cell>
          <cell r="AK107">
            <v>50</v>
          </cell>
          <cell r="AL107">
            <v>33</v>
          </cell>
          <cell r="AM107">
            <v>11</v>
          </cell>
          <cell r="AN107">
            <v>15</v>
          </cell>
          <cell r="AO107">
            <v>-4</v>
          </cell>
          <cell r="AP107">
            <v>1594.8</v>
          </cell>
          <cell r="AQ107">
            <v>132</v>
          </cell>
          <cell r="AR107">
            <v>71</v>
          </cell>
          <cell r="AS107">
            <v>61</v>
          </cell>
        </row>
        <row r="108">
          <cell r="B108" t="str">
            <v>中方县</v>
          </cell>
          <cell r="C108" t="str">
            <v>中部</v>
          </cell>
          <cell r="D108" t="str">
            <v>原贫困县</v>
          </cell>
          <cell r="E108" t="str">
            <v>二档</v>
          </cell>
          <cell r="F108">
            <v>0.5</v>
          </cell>
          <cell r="G108">
            <v>0.45</v>
          </cell>
          <cell r="H108">
            <v>0.05</v>
          </cell>
          <cell r="I108" t="str">
            <v>中部</v>
          </cell>
          <cell r="J108" t="str">
            <v>原贫困县</v>
          </cell>
          <cell r="K108" t="str">
            <v>一档</v>
          </cell>
          <cell r="L108">
            <v>0.5</v>
          </cell>
          <cell r="M108">
            <v>0.45</v>
          </cell>
          <cell r="N108">
            <v>0.05</v>
          </cell>
        </row>
        <row r="108">
          <cell r="P108">
            <v>52</v>
          </cell>
          <cell r="Q108">
            <v>26</v>
          </cell>
          <cell r="R108">
            <v>23.4</v>
          </cell>
          <cell r="S108">
            <v>2.6</v>
          </cell>
        </row>
        <row r="108">
          <cell r="X108">
            <v>52</v>
          </cell>
          <cell r="Y108">
            <v>26</v>
          </cell>
          <cell r="Z108">
            <v>23.4</v>
          </cell>
          <cell r="AA108">
            <v>2.6</v>
          </cell>
          <cell r="AB108">
            <v>12</v>
          </cell>
          <cell r="AC108">
            <v>6</v>
          </cell>
          <cell r="AD108">
            <v>5.4</v>
          </cell>
          <cell r="AE108">
            <v>0.6</v>
          </cell>
          <cell r="AF108">
            <v>64</v>
          </cell>
          <cell r="AG108">
            <v>32</v>
          </cell>
          <cell r="AH108">
            <v>29</v>
          </cell>
          <cell r="AI108">
            <v>3</v>
          </cell>
          <cell r="AJ108">
            <v>121</v>
          </cell>
          <cell r="AK108">
            <v>27</v>
          </cell>
          <cell r="AL108">
            <v>94</v>
          </cell>
          <cell r="AM108">
            <v>-60</v>
          </cell>
          <cell r="AN108">
            <v>5</v>
          </cell>
          <cell r="AO108">
            <v>-65</v>
          </cell>
          <cell r="AP108">
            <v>1845</v>
          </cell>
          <cell r="AQ108">
            <v>68</v>
          </cell>
          <cell r="AR108">
            <v>35</v>
          </cell>
          <cell r="AS108">
            <v>33</v>
          </cell>
        </row>
        <row r="109">
          <cell r="B109" t="str">
            <v>娄底市小计</v>
          </cell>
        </row>
        <row r="109">
          <cell r="P109">
            <v>1051.41</v>
          </cell>
          <cell r="Q109">
            <v>607.93</v>
          </cell>
          <cell r="R109">
            <v>270.61</v>
          </cell>
          <cell r="S109">
            <v>172.87</v>
          </cell>
          <cell r="T109">
            <v>2.791515</v>
          </cell>
          <cell r="U109">
            <v>1.9540605</v>
          </cell>
          <cell r="V109">
            <v>0.75370905</v>
          </cell>
          <cell r="W109">
            <v>0.0837454500000002</v>
          </cell>
          <cell r="X109">
            <v>1048.618485</v>
          </cell>
          <cell r="Y109">
            <v>605.9759395</v>
          </cell>
          <cell r="Z109">
            <v>269.85629095</v>
          </cell>
          <cell r="AA109">
            <v>172.78625455</v>
          </cell>
          <cell r="AB109">
            <v>473.11</v>
          </cell>
          <cell r="AC109">
            <v>236.555</v>
          </cell>
          <cell r="AD109">
            <v>151.2695</v>
          </cell>
          <cell r="AE109">
            <v>85.2855</v>
          </cell>
          <cell r="AF109">
            <v>1521</v>
          </cell>
          <cell r="AG109">
            <v>842</v>
          </cell>
          <cell r="AH109">
            <v>421</v>
          </cell>
          <cell r="AI109">
            <v>258</v>
          </cell>
          <cell r="AJ109">
            <v>1339</v>
          </cell>
          <cell r="AK109">
            <v>895</v>
          </cell>
          <cell r="AL109">
            <v>444</v>
          </cell>
          <cell r="AM109">
            <v>-76</v>
          </cell>
          <cell r="AN109">
            <v>-53</v>
          </cell>
          <cell r="AO109">
            <v>-23</v>
          </cell>
          <cell r="AP109">
            <v>76556.54</v>
          </cell>
          <cell r="AQ109">
            <v>1452</v>
          </cell>
          <cell r="AR109">
            <v>924</v>
          </cell>
          <cell r="AS109">
            <v>528</v>
          </cell>
        </row>
        <row r="110">
          <cell r="B110" t="str">
            <v>娄底市本级及所辖区</v>
          </cell>
          <cell r="C110" t="str">
            <v>中部</v>
          </cell>
          <cell r="D110" t="str">
            <v>其他地区</v>
          </cell>
          <cell r="E110" t="str">
            <v>三档</v>
          </cell>
          <cell r="F110">
            <v>0.5</v>
          </cell>
          <cell r="G110">
            <v>0.25</v>
          </cell>
          <cell r="H110">
            <v>0.25</v>
          </cell>
          <cell r="I110" t="str">
            <v>中部</v>
          </cell>
          <cell r="J110" t="str">
            <v>其他地区</v>
          </cell>
          <cell r="K110" t="str">
            <v>二档</v>
          </cell>
          <cell r="L110">
            <v>0.5</v>
          </cell>
          <cell r="M110">
            <v>0.25</v>
          </cell>
          <cell r="N110">
            <v>0.25</v>
          </cell>
        </row>
        <row r="110">
          <cell r="P110">
            <v>561.07</v>
          </cell>
          <cell r="Q110">
            <v>280.54</v>
          </cell>
          <cell r="R110">
            <v>140.27</v>
          </cell>
          <cell r="S110">
            <v>140.26</v>
          </cell>
        </row>
        <row r="110">
          <cell r="X110">
            <v>561.07</v>
          </cell>
          <cell r="Y110">
            <v>280.54</v>
          </cell>
          <cell r="Z110">
            <v>140.27</v>
          </cell>
          <cell r="AA110">
            <v>140.26</v>
          </cell>
          <cell r="AB110">
            <v>257.76</v>
          </cell>
          <cell r="AC110">
            <v>128.88</v>
          </cell>
          <cell r="AD110">
            <v>64.44</v>
          </cell>
          <cell r="AE110">
            <v>64.44</v>
          </cell>
          <cell r="AF110">
            <v>819</v>
          </cell>
          <cell r="AG110">
            <v>409</v>
          </cell>
          <cell r="AH110">
            <v>205</v>
          </cell>
          <cell r="AI110">
            <v>205</v>
          </cell>
          <cell r="AJ110">
            <v>474</v>
          </cell>
          <cell r="AK110">
            <v>296</v>
          </cell>
          <cell r="AL110">
            <v>178</v>
          </cell>
          <cell r="AM110">
            <v>140</v>
          </cell>
          <cell r="AN110">
            <v>113</v>
          </cell>
          <cell r="AO110">
            <v>27</v>
          </cell>
          <cell r="AP110">
            <v>38450</v>
          </cell>
          <cell r="AQ110">
            <v>628</v>
          </cell>
          <cell r="AR110">
            <v>449</v>
          </cell>
          <cell r="AS110">
            <v>179</v>
          </cell>
        </row>
        <row r="111">
          <cell r="B111" t="str">
            <v>双峰县</v>
          </cell>
          <cell r="C111" t="str">
            <v>比西</v>
          </cell>
          <cell r="D111" t="str">
            <v>原贫困县</v>
          </cell>
          <cell r="E111" t="str">
            <v>一档</v>
          </cell>
          <cell r="F111">
            <v>0.7</v>
          </cell>
          <cell r="G111">
            <v>0.25</v>
          </cell>
          <cell r="H111">
            <v>0.05</v>
          </cell>
          <cell r="I111" t="str">
            <v>中部</v>
          </cell>
          <cell r="J111" t="str">
            <v>原贫困县</v>
          </cell>
          <cell r="K111" t="str">
            <v>一档</v>
          </cell>
          <cell r="L111">
            <v>0.5</v>
          </cell>
          <cell r="M111">
            <v>0.45</v>
          </cell>
          <cell r="N111">
            <v>0.05</v>
          </cell>
        </row>
        <row r="111">
          <cell r="P111">
            <v>59</v>
          </cell>
          <cell r="Q111">
            <v>41.3</v>
          </cell>
          <cell r="R111">
            <v>15.93</v>
          </cell>
          <cell r="S111">
            <v>1.77</v>
          </cell>
        </row>
        <row r="111">
          <cell r="X111">
            <v>59</v>
          </cell>
          <cell r="Y111">
            <v>41.3</v>
          </cell>
          <cell r="Z111">
            <v>15.93</v>
          </cell>
          <cell r="AA111">
            <v>1.77</v>
          </cell>
          <cell r="AB111">
            <v>30.36</v>
          </cell>
          <cell r="AC111">
            <v>15.18</v>
          </cell>
          <cell r="AD111">
            <v>13.662</v>
          </cell>
          <cell r="AE111">
            <v>1.518</v>
          </cell>
          <cell r="AF111">
            <v>89</v>
          </cell>
          <cell r="AG111">
            <v>56</v>
          </cell>
          <cell r="AH111">
            <v>30</v>
          </cell>
          <cell r="AI111">
            <v>3</v>
          </cell>
          <cell r="AJ111">
            <v>140</v>
          </cell>
          <cell r="AK111">
            <v>113</v>
          </cell>
          <cell r="AL111">
            <v>27</v>
          </cell>
          <cell r="AM111">
            <v>-54</v>
          </cell>
          <cell r="AN111">
            <v>-57</v>
          </cell>
          <cell r="AO111">
            <v>3</v>
          </cell>
          <cell r="AP111">
            <v>7393</v>
          </cell>
          <cell r="AQ111">
            <v>115</v>
          </cell>
          <cell r="AR111">
            <v>61</v>
          </cell>
          <cell r="AS111">
            <v>54</v>
          </cell>
        </row>
        <row r="112">
          <cell r="B112" t="str">
            <v>新化县</v>
          </cell>
          <cell r="C112" t="str">
            <v>比西</v>
          </cell>
          <cell r="D112" t="str">
            <v>原贫困县</v>
          </cell>
          <cell r="E112" t="str">
            <v>一档</v>
          </cell>
          <cell r="F112">
            <v>0.7</v>
          </cell>
          <cell r="G112">
            <v>0.25</v>
          </cell>
          <cell r="H112">
            <v>0.05</v>
          </cell>
          <cell r="I112" t="str">
            <v>中部</v>
          </cell>
          <cell r="J112" t="str">
            <v>原贫困县</v>
          </cell>
          <cell r="K112" t="str">
            <v>一档</v>
          </cell>
          <cell r="L112">
            <v>0.5</v>
          </cell>
          <cell r="M112">
            <v>0.45</v>
          </cell>
          <cell r="N112">
            <v>0.05</v>
          </cell>
        </row>
        <row r="112">
          <cell r="P112">
            <v>216.22</v>
          </cell>
          <cell r="Q112">
            <v>151.35</v>
          </cell>
          <cell r="R112">
            <v>58.38</v>
          </cell>
          <cell r="S112">
            <v>6.49</v>
          </cell>
          <cell r="T112">
            <v>2.791515</v>
          </cell>
          <cell r="U112">
            <v>1.9540605</v>
          </cell>
          <cell r="V112">
            <v>0.75370905</v>
          </cell>
          <cell r="W112">
            <v>0.0837454500000002</v>
          </cell>
          <cell r="X112">
            <v>213.428485</v>
          </cell>
          <cell r="Y112">
            <v>149.3959395</v>
          </cell>
          <cell r="Z112">
            <v>57.62629095</v>
          </cell>
          <cell r="AA112">
            <v>6.40625455</v>
          </cell>
          <cell r="AB112">
            <v>108.46</v>
          </cell>
          <cell r="AC112">
            <v>54.23</v>
          </cell>
          <cell r="AD112">
            <v>48.807</v>
          </cell>
          <cell r="AE112">
            <v>5.423</v>
          </cell>
          <cell r="AF112">
            <v>322</v>
          </cell>
          <cell r="AG112">
            <v>204</v>
          </cell>
          <cell r="AH112">
            <v>106</v>
          </cell>
          <cell r="AI112">
            <v>12</v>
          </cell>
          <cell r="AJ112">
            <v>299</v>
          </cell>
          <cell r="AK112">
            <v>237</v>
          </cell>
          <cell r="AL112">
            <v>62</v>
          </cell>
          <cell r="AM112">
            <v>11</v>
          </cell>
          <cell r="AN112">
            <v>-33</v>
          </cell>
          <cell r="AO112">
            <v>44</v>
          </cell>
          <cell r="AP112">
            <v>18096.8</v>
          </cell>
          <cell r="AQ112">
            <v>339</v>
          </cell>
          <cell r="AR112">
            <v>224</v>
          </cell>
          <cell r="AS112">
            <v>115</v>
          </cell>
        </row>
        <row r="113">
          <cell r="B113" t="str">
            <v>冷水江市</v>
          </cell>
          <cell r="C113" t="str">
            <v>比西</v>
          </cell>
          <cell r="D113" t="str">
            <v>其他地区</v>
          </cell>
          <cell r="E113" t="str">
            <v>一档</v>
          </cell>
          <cell r="F113">
            <v>0.7</v>
          </cell>
          <cell r="G113">
            <v>0.25</v>
          </cell>
          <cell r="H113">
            <v>0.05</v>
          </cell>
          <cell r="I113" t="str">
            <v>中部</v>
          </cell>
          <cell r="J113" t="str">
            <v>其他地区</v>
          </cell>
          <cell r="K113" t="str">
            <v>二档</v>
          </cell>
          <cell r="L113">
            <v>0.5</v>
          </cell>
          <cell r="M113">
            <v>0.25</v>
          </cell>
          <cell r="N113">
            <v>0.25</v>
          </cell>
        </row>
        <row r="113">
          <cell r="P113">
            <v>135.89</v>
          </cell>
          <cell r="Q113">
            <v>95.12</v>
          </cell>
          <cell r="R113">
            <v>20.38</v>
          </cell>
          <cell r="S113">
            <v>20.39</v>
          </cell>
        </row>
        <row r="113">
          <cell r="X113">
            <v>135.89</v>
          </cell>
          <cell r="Y113">
            <v>95.12</v>
          </cell>
          <cell r="Z113">
            <v>20.38</v>
          </cell>
          <cell r="AA113">
            <v>20.39</v>
          </cell>
          <cell r="AB113">
            <v>50.39</v>
          </cell>
          <cell r="AC113">
            <v>25.195</v>
          </cell>
          <cell r="AD113">
            <v>12.5975</v>
          </cell>
          <cell r="AE113">
            <v>12.5975</v>
          </cell>
          <cell r="AF113">
            <v>186</v>
          </cell>
          <cell r="AG113">
            <v>120</v>
          </cell>
          <cell r="AH113">
            <v>33</v>
          </cell>
          <cell r="AI113">
            <v>33</v>
          </cell>
          <cell r="AJ113">
            <v>250</v>
          </cell>
          <cell r="AK113">
            <v>169</v>
          </cell>
          <cell r="AL113">
            <v>81</v>
          </cell>
          <cell r="AM113">
            <v>-97</v>
          </cell>
          <cell r="AN113">
            <v>-49</v>
          </cell>
          <cell r="AO113">
            <v>-48</v>
          </cell>
          <cell r="AP113">
            <v>9109.74</v>
          </cell>
          <cell r="AQ113">
            <v>214</v>
          </cell>
          <cell r="AR113">
            <v>132</v>
          </cell>
          <cell r="AS113">
            <v>82</v>
          </cell>
        </row>
        <row r="114">
          <cell r="B114" t="str">
            <v>涟源市</v>
          </cell>
          <cell r="C114" t="str">
            <v>中部</v>
          </cell>
          <cell r="D114" t="str">
            <v>原贫困县</v>
          </cell>
          <cell r="E114" t="str">
            <v>二档</v>
          </cell>
          <cell r="F114">
            <v>0.5</v>
          </cell>
          <cell r="G114">
            <v>0.45</v>
          </cell>
          <cell r="H114">
            <v>0.05</v>
          </cell>
          <cell r="I114" t="str">
            <v>中部</v>
          </cell>
          <cell r="J114" t="str">
            <v>原贫困县</v>
          </cell>
          <cell r="K114" t="str">
            <v>一档</v>
          </cell>
          <cell r="L114">
            <v>0.5</v>
          </cell>
          <cell r="M114">
            <v>0.45</v>
          </cell>
          <cell r="N114">
            <v>0.05</v>
          </cell>
        </row>
        <row r="114">
          <cell r="P114">
            <v>79.23</v>
          </cell>
          <cell r="Q114">
            <v>39.62</v>
          </cell>
          <cell r="R114">
            <v>35.65</v>
          </cell>
          <cell r="S114">
            <v>3.96</v>
          </cell>
        </row>
        <row r="114">
          <cell r="X114">
            <v>79.23</v>
          </cell>
          <cell r="Y114">
            <v>39.62</v>
          </cell>
          <cell r="Z114">
            <v>35.65</v>
          </cell>
          <cell r="AA114">
            <v>3.96</v>
          </cell>
          <cell r="AB114">
            <v>26.14</v>
          </cell>
          <cell r="AC114">
            <v>13.07</v>
          </cell>
          <cell r="AD114">
            <v>11.763</v>
          </cell>
          <cell r="AE114">
            <v>1.307</v>
          </cell>
          <cell r="AF114">
            <v>105</v>
          </cell>
          <cell r="AG114">
            <v>53</v>
          </cell>
          <cell r="AH114">
            <v>47</v>
          </cell>
          <cell r="AI114">
            <v>5</v>
          </cell>
          <cell r="AJ114">
            <v>176</v>
          </cell>
          <cell r="AK114">
            <v>80</v>
          </cell>
          <cell r="AL114">
            <v>96</v>
          </cell>
          <cell r="AM114">
            <v>-76</v>
          </cell>
          <cell r="AN114">
            <v>-27</v>
          </cell>
          <cell r="AO114">
            <v>-49</v>
          </cell>
          <cell r="AP114">
            <v>3507</v>
          </cell>
          <cell r="AQ114">
            <v>156</v>
          </cell>
          <cell r="AR114">
            <v>58</v>
          </cell>
          <cell r="AS114">
            <v>98</v>
          </cell>
        </row>
        <row r="115">
          <cell r="B115" t="str">
            <v>湘西州小计</v>
          </cell>
          <cell r="C115" t="str">
            <v>比西</v>
          </cell>
          <cell r="D115" t="str">
            <v>原贫困县</v>
          </cell>
          <cell r="E115" t="str">
            <v>一档</v>
          </cell>
          <cell r="F115">
            <v>0.7</v>
          </cell>
          <cell r="G115">
            <v>0.25</v>
          </cell>
          <cell r="H115">
            <v>0.05</v>
          </cell>
          <cell r="I115" t="str">
            <v>中部</v>
          </cell>
          <cell r="J115" t="str">
            <v>原贫困县</v>
          </cell>
          <cell r="K115" t="str">
            <v>一档</v>
          </cell>
          <cell r="L115">
            <v>0.5</v>
          </cell>
          <cell r="M115">
            <v>0.45</v>
          </cell>
          <cell r="N115">
            <v>0.05</v>
          </cell>
        </row>
        <row r="115">
          <cell r="P115">
            <v>1849.42</v>
          </cell>
          <cell r="Q115">
            <v>1294.61</v>
          </cell>
          <cell r="R115">
            <v>499.34</v>
          </cell>
          <cell r="S115">
            <v>55.47</v>
          </cell>
        </row>
        <row r="115">
          <cell r="X115">
            <v>1849.42</v>
          </cell>
          <cell r="Y115">
            <v>1294.11</v>
          </cell>
          <cell r="Z115">
            <v>499.84</v>
          </cell>
          <cell r="AA115">
            <v>55.47</v>
          </cell>
          <cell r="AB115">
            <v>515.738698</v>
          </cell>
          <cell r="AC115">
            <v>257.869349</v>
          </cell>
          <cell r="AD115">
            <v>232.0824141</v>
          </cell>
          <cell r="AE115">
            <v>25.7869349</v>
          </cell>
          <cell r="AF115">
            <v>2365</v>
          </cell>
          <cell r="AG115">
            <v>1552</v>
          </cell>
          <cell r="AH115">
            <v>732</v>
          </cell>
          <cell r="AI115">
            <v>81</v>
          </cell>
          <cell r="AJ115">
            <v>2519</v>
          </cell>
          <cell r="AK115">
            <v>1831</v>
          </cell>
          <cell r="AL115">
            <v>688</v>
          </cell>
          <cell r="AM115">
            <v>-235</v>
          </cell>
          <cell r="AN115">
            <v>-279</v>
          </cell>
          <cell r="AO115">
            <v>44</v>
          </cell>
          <cell r="AP115">
            <v>73392.59</v>
          </cell>
          <cell r="AQ115">
            <v>2582</v>
          </cell>
          <cell r="AR115">
            <v>1703</v>
          </cell>
          <cell r="AS115">
            <v>879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C114"/>
  <sheetViews>
    <sheetView tabSelected="1" zoomScale="75" zoomScaleNormal="75" workbookViewId="0">
      <pane xSplit="2" ySplit="7" topLeftCell="C8" activePane="bottomRight" state="frozen"/>
      <selection/>
      <selection pane="topRight"/>
      <selection pane="bottomLeft"/>
      <selection pane="bottomRight" activeCell="F12" sqref="F12"/>
    </sheetView>
  </sheetViews>
  <sheetFormatPr defaultColWidth="9" defaultRowHeight="14.25"/>
  <cols>
    <col min="1" max="1" width="8.625" style="2" customWidth="1"/>
    <col min="2" max="2" width="22.375" style="2" customWidth="1"/>
    <col min="3" max="11" width="8.625" style="3" customWidth="1"/>
    <col min="12" max="12" width="18.3333333333333" style="2" customWidth="1"/>
    <col min="13" max="13" width="7.125" style="2" customWidth="1"/>
    <col min="14" max="14" width="7" style="2" customWidth="1"/>
    <col min="15" max="15" width="6.875" style="2" customWidth="1"/>
    <col min="16" max="16" width="7.125" style="2" customWidth="1"/>
    <col min="17" max="17" width="7" style="2" customWidth="1"/>
    <col min="18" max="18" width="6.875" style="2" customWidth="1"/>
    <col min="19" max="19" width="8.375" style="2" customWidth="1"/>
    <col min="20" max="20" width="8.25" style="2" customWidth="1"/>
    <col min="21" max="21" width="10.75" style="2" customWidth="1"/>
    <col min="22" max="22" width="8.375" style="2" customWidth="1"/>
    <col min="23" max="23" width="8.25" style="2" customWidth="1"/>
    <col min="24" max="24" width="10.75" style="2" customWidth="1"/>
    <col min="25" max="25" width="8.375" style="2" customWidth="1"/>
    <col min="26" max="26" width="8.25" style="2" customWidth="1"/>
    <col min="27" max="27" width="9.33333333333333" style="2" customWidth="1"/>
    <col min="28" max="28" width="19.375" style="4" customWidth="1"/>
    <col min="29" max="16384" width="9" style="2"/>
  </cols>
  <sheetData>
    <row r="1" ht="20.25" spans="1:27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24" customHeight="1" spans="1:2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29"/>
    </row>
    <row r="3" ht="15.75" customHeight="1" spans="1:28">
      <c r="A3" s="9"/>
      <c r="B3" s="10"/>
      <c r="C3" s="11"/>
      <c r="D3" s="11"/>
      <c r="E3" s="11"/>
      <c r="F3" s="11"/>
      <c r="G3" s="11"/>
      <c r="H3" s="11"/>
      <c r="I3" s="11"/>
      <c r="J3" s="11"/>
      <c r="K3" s="11"/>
      <c r="L3" s="10"/>
      <c r="M3" s="10"/>
      <c r="N3" s="10"/>
      <c r="O3" s="26"/>
      <c r="P3" s="10"/>
      <c r="Q3" s="10"/>
      <c r="R3" s="26"/>
      <c r="S3" s="10"/>
      <c r="T3" s="26"/>
      <c r="U3" s="26"/>
      <c r="V3" s="10"/>
      <c r="W3" s="26"/>
      <c r="X3" s="26"/>
      <c r="Y3" s="10"/>
      <c r="Z3" s="30" t="s">
        <v>2</v>
      </c>
      <c r="AA3" s="30"/>
      <c r="AB3" s="31"/>
    </row>
    <row r="4" s="1" customFormat="1" ht="63.95" customHeight="1" spans="1:28">
      <c r="A4" s="12" t="s">
        <v>3</v>
      </c>
      <c r="B4" s="12" t="s">
        <v>4</v>
      </c>
      <c r="C4" s="12" t="s">
        <v>5</v>
      </c>
      <c r="D4" s="12"/>
      <c r="E4" s="12"/>
      <c r="F4" s="12"/>
      <c r="G4" s="12"/>
      <c r="H4" s="12"/>
      <c r="I4" s="12"/>
      <c r="J4" s="12"/>
      <c r="K4" s="12"/>
      <c r="L4" s="12" t="s">
        <v>6</v>
      </c>
      <c r="M4" s="12" t="s">
        <v>7</v>
      </c>
      <c r="N4" s="12"/>
      <c r="O4" s="12"/>
      <c r="P4" s="12" t="s">
        <v>8</v>
      </c>
      <c r="Q4" s="12"/>
      <c r="R4" s="12"/>
      <c r="S4" s="12" t="s">
        <v>9</v>
      </c>
      <c r="T4" s="12"/>
      <c r="U4" s="12"/>
      <c r="V4" s="28" t="s">
        <v>10</v>
      </c>
      <c r="W4" s="28"/>
      <c r="X4" s="28"/>
      <c r="Y4" s="12" t="s">
        <v>11</v>
      </c>
      <c r="Z4" s="12"/>
      <c r="AA4" s="12"/>
      <c r="AB4" s="32" t="s">
        <v>12</v>
      </c>
    </row>
    <row r="5" s="1" customFormat="1" ht="57" customHeight="1" spans="1:28">
      <c r="A5" s="12"/>
      <c r="B5" s="12"/>
      <c r="C5" s="12" t="s">
        <v>13</v>
      </c>
      <c r="D5" s="12"/>
      <c r="E5" s="12"/>
      <c r="F5" s="12" t="s">
        <v>14</v>
      </c>
      <c r="G5" s="12"/>
      <c r="H5" s="12"/>
      <c r="I5" s="12" t="s">
        <v>15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28"/>
      <c r="W5" s="28"/>
      <c r="X5" s="28"/>
      <c r="Y5" s="12"/>
      <c r="Z5" s="12"/>
      <c r="AA5" s="12"/>
      <c r="AB5" s="32"/>
    </row>
    <row r="6" s="1" customFormat="1" ht="42.75" customHeight="1" spans="1:28">
      <c r="A6" s="12"/>
      <c r="B6" s="12"/>
      <c r="C6" s="12" t="s">
        <v>16</v>
      </c>
      <c r="D6" s="12" t="s">
        <v>17</v>
      </c>
      <c r="E6" s="12" t="s">
        <v>18</v>
      </c>
      <c r="F6" s="12" t="s">
        <v>16</v>
      </c>
      <c r="G6" s="12" t="s">
        <v>17</v>
      </c>
      <c r="H6" s="12" t="s">
        <v>18</v>
      </c>
      <c r="I6" s="12" t="s">
        <v>16</v>
      </c>
      <c r="J6" s="12" t="s">
        <v>17</v>
      </c>
      <c r="K6" s="12" t="s">
        <v>18</v>
      </c>
      <c r="L6" s="12" t="s">
        <v>17</v>
      </c>
      <c r="M6" s="12" t="s">
        <v>16</v>
      </c>
      <c r="N6" s="12" t="s">
        <v>17</v>
      </c>
      <c r="O6" s="12" t="s">
        <v>18</v>
      </c>
      <c r="P6" s="12" t="s">
        <v>16</v>
      </c>
      <c r="Q6" s="12" t="s">
        <v>17</v>
      </c>
      <c r="R6" s="12" t="s">
        <v>18</v>
      </c>
      <c r="S6" s="12" t="s">
        <v>16</v>
      </c>
      <c r="T6" s="12" t="s">
        <v>17</v>
      </c>
      <c r="U6" s="12" t="s">
        <v>18</v>
      </c>
      <c r="V6" s="12" t="s">
        <v>16</v>
      </c>
      <c r="W6" s="12" t="s">
        <v>17</v>
      </c>
      <c r="X6" s="12" t="s">
        <v>18</v>
      </c>
      <c r="Y6" s="12" t="s">
        <v>16</v>
      </c>
      <c r="Z6" s="12" t="s">
        <v>17</v>
      </c>
      <c r="AA6" s="12" t="s">
        <v>18</v>
      </c>
      <c r="AB6" s="32"/>
    </row>
    <row r="7" ht="30.75" customHeight="1" spans="1:28">
      <c r="A7" s="13" t="s">
        <v>19</v>
      </c>
      <c r="B7" s="13"/>
      <c r="C7" s="14">
        <f t="shared" ref="C7:R7" si="0">C8+C12+C19+C24+C33+C44+C52+C61+C65+C71+C82+C93+C107+C113</f>
        <v>-5859</v>
      </c>
      <c r="D7" s="14">
        <f t="shared" si="0"/>
        <v>-3741</v>
      </c>
      <c r="E7" s="14">
        <f t="shared" si="0"/>
        <v>-2118</v>
      </c>
      <c r="F7" s="14">
        <f t="shared" si="0"/>
        <v>35867</v>
      </c>
      <c r="G7" s="14">
        <f t="shared" si="0"/>
        <v>21452</v>
      </c>
      <c r="H7" s="14">
        <f t="shared" si="0"/>
        <v>14415</v>
      </c>
      <c r="I7" s="14">
        <f t="shared" si="0"/>
        <v>30008</v>
      </c>
      <c r="J7" s="14">
        <f t="shared" si="0"/>
        <v>17711</v>
      </c>
      <c r="K7" s="14">
        <f t="shared" si="0"/>
        <v>12297</v>
      </c>
      <c r="L7" s="14">
        <f t="shared" si="0"/>
        <v>4010</v>
      </c>
      <c r="M7" s="14">
        <f t="shared" si="0"/>
        <v>1345</v>
      </c>
      <c r="N7" s="14">
        <f t="shared" si="0"/>
        <v>10</v>
      </c>
      <c r="O7" s="14">
        <f t="shared" si="0"/>
        <v>1335</v>
      </c>
      <c r="P7" s="14">
        <f t="shared" si="0"/>
        <v>11000</v>
      </c>
      <c r="Q7" s="14">
        <f t="shared" si="0"/>
        <v>7500</v>
      </c>
      <c r="R7" s="14">
        <f t="shared" si="0"/>
        <v>3500</v>
      </c>
      <c r="S7" s="14">
        <f t="shared" ref="S7:AB7" si="1">S8+S12+S19+S24+S33+S44+S52+S61+S65+S71+S82+S93+S107+S113</f>
        <v>46363</v>
      </c>
      <c r="T7" s="14">
        <f t="shared" si="1"/>
        <v>29231</v>
      </c>
      <c r="U7" s="14">
        <f t="shared" si="1"/>
        <v>17132</v>
      </c>
      <c r="V7" s="14">
        <f t="shared" si="1"/>
        <v>52027</v>
      </c>
      <c r="W7" s="14">
        <f t="shared" si="1"/>
        <v>32914</v>
      </c>
      <c r="X7" s="14">
        <f t="shared" si="1"/>
        <v>19113</v>
      </c>
      <c r="Y7" s="14">
        <f t="shared" si="1"/>
        <v>-5664</v>
      </c>
      <c r="Z7" s="14">
        <f t="shared" si="1"/>
        <v>-3683</v>
      </c>
      <c r="AA7" s="14">
        <f t="shared" si="1"/>
        <v>-1981</v>
      </c>
      <c r="AB7" s="33"/>
    </row>
    <row r="8" ht="23.25" customHeight="1" spans="1:28">
      <c r="A8" s="15" t="s">
        <v>20</v>
      </c>
      <c r="B8" s="16" t="s">
        <v>21</v>
      </c>
      <c r="C8" s="14">
        <f t="shared" ref="C8:R8" si="2">SUM(C9:C11)</f>
        <v>-95</v>
      </c>
      <c r="D8" s="14">
        <f t="shared" si="2"/>
        <v>-71</v>
      </c>
      <c r="E8" s="14">
        <f t="shared" si="2"/>
        <v>-24</v>
      </c>
      <c r="F8" s="14">
        <f t="shared" si="2"/>
        <v>372</v>
      </c>
      <c r="G8" s="14">
        <f t="shared" si="2"/>
        <v>322</v>
      </c>
      <c r="H8" s="14">
        <f t="shared" si="2"/>
        <v>50</v>
      </c>
      <c r="I8" s="14">
        <f t="shared" si="2"/>
        <v>277</v>
      </c>
      <c r="J8" s="14">
        <f t="shared" si="2"/>
        <v>251</v>
      </c>
      <c r="K8" s="14">
        <f t="shared" si="2"/>
        <v>26</v>
      </c>
      <c r="L8" s="14">
        <f t="shared" si="2"/>
        <v>319</v>
      </c>
      <c r="M8" s="14">
        <f t="shared" si="2"/>
        <v>0</v>
      </c>
      <c r="N8" s="14">
        <f t="shared" si="2"/>
        <v>0</v>
      </c>
      <c r="O8" s="14">
        <f t="shared" si="2"/>
        <v>0</v>
      </c>
      <c r="P8" s="14">
        <f t="shared" si="2"/>
        <v>0</v>
      </c>
      <c r="Q8" s="14">
        <f t="shared" si="2"/>
        <v>0</v>
      </c>
      <c r="R8" s="14">
        <f t="shared" si="2"/>
        <v>0</v>
      </c>
      <c r="S8" s="14">
        <f t="shared" ref="S8:AB8" si="3">SUM(S9:S11)</f>
        <v>596</v>
      </c>
      <c r="T8" s="14">
        <f t="shared" si="3"/>
        <v>570</v>
      </c>
      <c r="U8" s="14">
        <f t="shared" si="3"/>
        <v>26</v>
      </c>
      <c r="V8" s="14">
        <f t="shared" si="3"/>
        <v>579</v>
      </c>
      <c r="W8" s="14">
        <f t="shared" si="3"/>
        <v>516</v>
      </c>
      <c r="X8" s="14">
        <f t="shared" si="3"/>
        <v>63</v>
      </c>
      <c r="Y8" s="14">
        <f t="shared" si="3"/>
        <v>17</v>
      </c>
      <c r="Z8" s="14">
        <f t="shared" si="3"/>
        <v>54</v>
      </c>
      <c r="AA8" s="14">
        <f t="shared" si="3"/>
        <v>-37</v>
      </c>
      <c r="AB8" s="34"/>
    </row>
    <row r="9" ht="23.25" customHeight="1" spans="1:28">
      <c r="A9" s="15"/>
      <c r="B9" s="17" t="s">
        <v>22</v>
      </c>
      <c r="C9" s="18">
        <f t="shared" ref="C9:C14" si="4">D9+E9</f>
        <v>-36</v>
      </c>
      <c r="D9" s="18">
        <f>VLOOKUP(B9,'[1]参阅件1-2创担贴息明细表'!B$11:AN$115,39,FALSE)</f>
        <v>-23</v>
      </c>
      <c r="E9" s="18">
        <f>VLOOKUP(B9,'[1]参阅件1-2创担贴息明细表'!B$11:AO$115,40,FALSE)</f>
        <v>-13</v>
      </c>
      <c r="F9" s="18">
        <f t="shared" ref="F9:F14" si="5">G9+H9</f>
        <v>315</v>
      </c>
      <c r="G9" s="18">
        <f>VLOOKUP(B9,'[1]参阅件1-2创担贴息明细表'!B$11:AR$115,43,FALSE)</f>
        <v>278</v>
      </c>
      <c r="H9" s="18">
        <f>VLOOKUP(B9,'[1]参阅件1-2创担贴息明细表'!B$11:AS$115,44,FALSE)</f>
        <v>37</v>
      </c>
      <c r="I9" s="18">
        <f t="shared" ref="I9:I14" si="6">J9+K9</f>
        <v>279</v>
      </c>
      <c r="J9" s="18">
        <f t="shared" ref="J9:J14" si="7">D9+G9</f>
        <v>255</v>
      </c>
      <c r="K9" s="18">
        <f t="shared" ref="K9:K14" si="8">E9+H9</f>
        <v>24</v>
      </c>
      <c r="L9" s="18">
        <f>VLOOKUP(B9,'[1]参阅件1-1测算总表'!B$10:R$115,17,FALSE)</f>
        <v>242</v>
      </c>
      <c r="M9" s="18"/>
      <c r="N9" s="18"/>
      <c r="O9" s="18"/>
      <c r="P9" s="18"/>
      <c r="Q9" s="18"/>
      <c r="R9" s="18"/>
      <c r="S9" s="18">
        <f t="shared" ref="S9:S14" si="9">T9+U9</f>
        <v>521</v>
      </c>
      <c r="T9" s="18">
        <f t="shared" ref="T9:T14" si="10">J9+L9+N9+Q9</f>
        <v>497</v>
      </c>
      <c r="U9" s="18">
        <f t="shared" ref="U9:U14" si="11">K9+O9+R9</f>
        <v>24</v>
      </c>
      <c r="V9" s="18">
        <f t="shared" ref="V9:V14" si="12">W9+X9</f>
        <v>438</v>
      </c>
      <c r="W9" s="18">
        <f>VLOOKUP(B9,'[1]参阅件1-1测算总表'!B$10:AE$115,30,FALSE)</f>
        <v>391</v>
      </c>
      <c r="X9" s="18">
        <f>VLOOKUP(B9,'[1]参阅件1-1测算总表'!B$10:AF$115,31,FALSE)</f>
        <v>47</v>
      </c>
      <c r="Y9" s="18">
        <f t="shared" ref="Y9:Y14" si="13">Z9+AA9</f>
        <v>83</v>
      </c>
      <c r="Z9" s="18">
        <f t="shared" ref="Z9:Z14" si="14">T9-W9</f>
        <v>106</v>
      </c>
      <c r="AA9" s="18">
        <f t="shared" ref="AA9:AA14" si="15">U9-X9</f>
        <v>-23</v>
      </c>
      <c r="AB9" s="34"/>
    </row>
    <row r="10" ht="23.25" customHeight="1" spans="1:28">
      <c r="A10" s="15"/>
      <c r="B10" s="17" t="s">
        <v>23</v>
      </c>
      <c r="C10" s="18">
        <f t="shared" si="4"/>
        <v>-58</v>
      </c>
      <c r="D10" s="18">
        <f>VLOOKUP(B10,'[1]参阅件1-2创担贴息明细表'!B$11:AN$115,39,FALSE)</f>
        <v>-51</v>
      </c>
      <c r="E10" s="18">
        <f>VLOOKUP(B10,'[1]参阅件1-2创担贴息明细表'!B$11:AO$115,40,FALSE)</f>
        <v>-7</v>
      </c>
      <c r="F10" s="18">
        <f t="shared" si="5"/>
        <v>31</v>
      </c>
      <c r="G10" s="18">
        <f>VLOOKUP(B10,'[1]参阅件1-2创担贴息明细表'!B$11:AR$115,43,FALSE)</f>
        <v>21</v>
      </c>
      <c r="H10" s="18">
        <f>VLOOKUP(B10,'[1]参阅件1-2创担贴息明细表'!B$11:AS$115,44,FALSE)</f>
        <v>10</v>
      </c>
      <c r="I10" s="18">
        <f t="shared" si="6"/>
        <v>-27</v>
      </c>
      <c r="J10" s="18">
        <f t="shared" si="7"/>
        <v>-30</v>
      </c>
      <c r="K10" s="18">
        <f t="shared" si="8"/>
        <v>3</v>
      </c>
      <c r="L10" s="18">
        <f>VLOOKUP(B10,'[1]参阅件1-1测算总表'!B$10:R$115,17,FALSE)</f>
        <v>10</v>
      </c>
      <c r="M10" s="18"/>
      <c r="N10" s="18"/>
      <c r="O10" s="18"/>
      <c r="P10" s="18"/>
      <c r="Q10" s="18"/>
      <c r="R10" s="18"/>
      <c r="S10" s="18">
        <f t="shared" si="9"/>
        <v>-17</v>
      </c>
      <c r="T10" s="18">
        <f t="shared" si="10"/>
        <v>-20</v>
      </c>
      <c r="U10" s="18">
        <f t="shared" si="11"/>
        <v>3</v>
      </c>
      <c r="V10" s="18">
        <f t="shared" si="12"/>
        <v>110</v>
      </c>
      <c r="W10" s="18">
        <f>VLOOKUP(B10,'[1]参阅件1-1测算总表'!B$10:AE$115,30,FALSE)</f>
        <v>99</v>
      </c>
      <c r="X10" s="18">
        <f>VLOOKUP(B10,'[1]参阅件1-1测算总表'!B$10:AF$115,31,FALSE)</f>
        <v>11</v>
      </c>
      <c r="Y10" s="18">
        <f t="shared" si="13"/>
        <v>-127</v>
      </c>
      <c r="Z10" s="18">
        <f t="shared" si="14"/>
        <v>-119</v>
      </c>
      <c r="AA10" s="18">
        <f t="shared" si="15"/>
        <v>-8</v>
      </c>
      <c r="AB10" s="35"/>
    </row>
    <row r="11" ht="23.25" customHeight="1" spans="1:28">
      <c r="A11" s="15"/>
      <c r="B11" s="17" t="s">
        <v>24</v>
      </c>
      <c r="C11" s="18">
        <f t="shared" si="4"/>
        <v>-1</v>
      </c>
      <c r="D11" s="18">
        <f>VLOOKUP(B11,'[1]参阅件1-2创担贴息明细表'!B$11:AN$115,39,FALSE)</f>
        <v>3</v>
      </c>
      <c r="E11" s="18">
        <f>VLOOKUP(B11,'[1]参阅件1-2创担贴息明细表'!B$11:AO$115,40,FALSE)</f>
        <v>-4</v>
      </c>
      <c r="F11" s="18">
        <f t="shared" si="5"/>
        <v>26</v>
      </c>
      <c r="G11" s="18">
        <f>VLOOKUP(B11,'[1]参阅件1-2创担贴息明细表'!B$11:AR$115,43,FALSE)</f>
        <v>23</v>
      </c>
      <c r="H11" s="18">
        <f>VLOOKUP(B11,'[1]参阅件1-2创担贴息明细表'!B$11:AS$115,44,FALSE)</f>
        <v>3</v>
      </c>
      <c r="I11" s="18">
        <f t="shared" si="6"/>
        <v>25</v>
      </c>
      <c r="J11" s="18">
        <f t="shared" si="7"/>
        <v>26</v>
      </c>
      <c r="K11" s="18">
        <f t="shared" si="8"/>
        <v>-1</v>
      </c>
      <c r="L11" s="18">
        <f>VLOOKUP(B11,'[1]参阅件1-1测算总表'!B$10:R$115,17,FALSE)</f>
        <v>67</v>
      </c>
      <c r="M11" s="18"/>
      <c r="N11" s="18"/>
      <c r="O11" s="18"/>
      <c r="P11" s="18"/>
      <c r="Q11" s="18"/>
      <c r="R11" s="18"/>
      <c r="S11" s="18">
        <f t="shared" si="9"/>
        <v>92</v>
      </c>
      <c r="T11" s="18">
        <f t="shared" si="10"/>
        <v>93</v>
      </c>
      <c r="U11" s="18">
        <f t="shared" si="11"/>
        <v>-1</v>
      </c>
      <c r="V11" s="18">
        <f t="shared" si="12"/>
        <v>31</v>
      </c>
      <c r="W11" s="18">
        <f>VLOOKUP(B11,'[1]参阅件1-1测算总表'!B$10:AE$115,30,FALSE)</f>
        <v>26</v>
      </c>
      <c r="X11" s="18">
        <f>VLOOKUP(B11,'[1]参阅件1-1测算总表'!B$10:AF$115,31,FALSE)</f>
        <v>5</v>
      </c>
      <c r="Y11" s="18">
        <f t="shared" si="13"/>
        <v>61</v>
      </c>
      <c r="Z11" s="18">
        <f t="shared" si="14"/>
        <v>67</v>
      </c>
      <c r="AA11" s="18">
        <f t="shared" si="15"/>
        <v>-6</v>
      </c>
      <c r="AB11" s="35"/>
    </row>
    <row r="12" ht="23.25" customHeight="1" spans="1:28">
      <c r="A12" s="19" t="s">
        <v>25</v>
      </c>
      <c r="B12" s="20" t="s">
        <v>26</v>
      </c>
      <c r="C12" s="21">
        <f t="shared" ref="C12:R12" si="16">SUM(C13:C18)</f>
        <v>-157</v>
      </c>
      <c r="D12" s="21">
        <f t="shared" si="16"/>
        <v>-158</v>
      </c>
      <c r="E12" s="21">
        <f t="shared" si="16"/>
        <v>1</v>
      </c>
      <c r="F12" s="21">
        <f t="shared" si="16"/>
        <v>2047</v>
      </c>
      <c r="G12" s="21">
        <f t="shared" si="16"/>
        <v>1546</v>
      </c>
      <c r="H12" s="21">
        <f t="shared" si="16"/>
        <v>501</v>
      </c>
      <c r="I12" s="21">
        <f t="shared" si="16"/>
        <v>1890</v>
      </c>
      <c r="J12" s="21">
        <f t="shared" si="16"/>
        <v>1388</v>
      </c>
      <c r="K12" s="21">
        <f t="shared" si="16"/>
        <v>502</v>
      </c>
      <c r="L12" s="21">
        <f t="shared" si="16"/>
        <v>316</v>
      </c>
      <c r="M12" s="21">
        <f t="shared" si="16"/>
        <v>152</v>
      </c>
      <c r="N12" s="21">
        <f t="shared" si="16"/>
        <v>10</v>
      </c>
      <c r="O12" s="21">
        <f t="shared" si="16"/>
        <v>142</v>
      </c>
      <c r="P12" s="21">
        <f t="shared" si="16"/>
        <v>0</v>
      </c>
      <c r="Q12" s="21">
        <f t="shared" si="16"/>
        <v>0</v>
      </c>
      <c r="R12" s="21">
        <f t="shared" si="16"/>
        <v>0</v>
      </c>
      <c r="S12" s="21">
        <f t="shared" ref="S12:AB12" si="17">SUM(S13:S18)</f>
        <v>2358</v>
      </c>
      <c r="T12" s="21">
        <f t="shared" si="17"/>
        <v>1714</v>
      </c>
      <c r="U12" s="21">
        <f t="shared" si="17"/>
        <v>644</v>
      </c>
      <c r="V12" s="21">
        <f t="shared" si="17"/>
        <v>2792</v>
      </c>
      <c r="W12" s="21">
        <f t="shared" si="17"/>
        <v>2213</v>
      </c>
      <c r="X12" s="21">
        <f t="shared" si="17"/>
        <v>579</v>
      </c>
      <c r="Y12" s="21">
        <f t="shared" si="17"/>
        <v>-434</v>
      </c>
      <c r="Z12" s="21">
        <f t="shared" si="17"/>
        <v>-499</v>
      </c>
      <c r="AA12" s="21">
        <f t="shared" si="17"/>
        <v>65</v>
      </c>
      <c r="AB12" s="35"/>
    </row>
    <row r="13" ht="23.25" customHeight="1" spans="1:28">
      <c r="A13" s="19"/>
      <c r="B13" s="17" t="s">
        <v>27</v>
      </c>
      <c r="C13" s="18">
        <f t="shared" si="4"/>
        <v>-369</v>
      </c>
      <c r="D13" s="18">
        <f>VLOOKUP(B13,'[1]参阅件1-2创担贴息明细表'!B$11:AN$115,39,FALSE)</f>
        <v>-315</v>
      </c>
      <c r="E13" s="18">
        <f>VLOOKUP(B13,'[1]参阅件1-2创担贴息明细表'!B$11:AO$115,40,FALSE)</f>
        <v>-54</v>
      </c>
      <c r="F13" s="18">
        <f t="shared" si="5"/>
        <v>647</v>
      </c>
      <c r="G13" s="18">
        <f>VLOOKUP(B13,'[1]参阅件1-2创担贴息明细表'!B$11:AR$115,43,FALSE)</f>
        <v>537</v>
      </c>
      <c r="H13" s="18">
        <f>VLOOKUP(B13,'[1]参阅件1-2创担贴息明细表'!B$11:AS$115,44,FALSE)</f>
        <v>110</v>
      </c>
      <c r="I13" s="18">
        <f t="shared" si="6"/>
        <v>278</v>
      </c>
      <c r="J13" s="18">
        <f t="shared" si="7"/>
        <v>222</v>
      </c>
      <c r="K13" s="18">
        <f t="shared" si="8"/>
        <v>56</v>
      </c>
      <c r="L13" s="18">
        <f>VLOOKUP(B13,'[1]参阅件1-1测算总表'!B$10:R$115,17,FALSE)</f>
        <v>50</v>
      </c>
      <c r="M13" s="18"/>
      <c r="N13" s="18"/>
      <c r="O13" s="18"/>
      <c r="P13" s="18"/>
      <c r="Q13" s="18"/>
      <c r="R13" s="18"/>
      <c r="S13" s="18">
        <f t="shared" si="9"/>
        <v>328</v>
      </c>
      <c r="T13" s="18">
        <f t="shared" si="10"/>
        <v>272</v>
      </c>
      <c r="U13" s="18">
        <f t="shared" si="11"/>
        <v>56</v>
      </c>
      <c r="V13" s="18">
        <f t="shared" si="12"/>
        <v>1251</v>
      </c>
      <c r="W13" s="18">
        <f>VLOOKUP(B13,'[1]参阅件1-1测算总表'!B$10:AE$115,30,FALSE)</f>
        <v>1137</v>
      </c>
      <c r="X13" s="18">
        <f>VLOOKUP(B13,'[1]参阅件1-1测算总表'!B$10:AF$115,31,FALSE)</f>
        <v>114</v>
      </c>
      <c r="Y13" s="18">
        <f t="shared" si="13"/>
        <v>-923</v>
      </c>
      <c r="Z13" s="18">
        <f t="shared" si="14"/>
        <v>-865</v>
      </c>
      <c r="AA13" s="18">
        <f t="shared" si="15"/>
        <v>-58</v>
      </c>
      <c r="AB13" s="35"/>
    </row>
    <row r="14" ht="23.25" customHeight="1" spans="1:28">
      <c r="A14" s="19"/>
      <c r="B14" s="17" t="s">
        <v>28</v>
      </c>
      <c r="C14" s="18">
        <f t="shared" si="4"/>
        <v>11</v>
      </c>
      <c r="D14" s="18">
        <f>VLOOKUP(B14,'[1]参阅件1-2创担贴息明细表'!B$11:AN$115,39,FALSE)</f>
        <v>9</v>
      </c>
      <c r="E14" s="18">
        <f>VLOOKUP(B14,'[1]参阅件1-2创担贴息明细表'!B$11:AO$115,40,FALSE)</f>
        <v>2</v>
      </c>
      <c r="F14" s="18">
        <f t="shared" si="5"/>
        <v>111</v>
      </c>
      <c r="G14" s="18">
        <f>VLOOKUP(B14,'[1]参阅件1-2创担贴息明细表'!B$11:AR$115,43,FALSE)</f>
        <v>100</v>
      </c>
      <c r="H14" s="18">
        <f>VLOOKUP(B14,'[1]参阅件1-2创担贴息明细表'!B$11:AS$115,44,FALSE)</f>
        <v>11</v>
      </c>
      <c r="I14" s="18">
        <f t="shared" si="6"/>
        <v>122</v>
      </c>
      <c r="J14" s="18">
        <f t="shared" si="7"/>
        <v>109</v>
      </c>
      <c r="K14" s="18">
        <f t="shared" si="8"/>
        <v>13</v>
      </c>
      <c r="L14" s="18">
        <f>VLOOKUP(B14,'[1]参阅件1-1测算总表'!B$10:R$115,17,FALSE)</f>
        <v>16</v>
      </c>
      <c r="M14" s="18"/>
      <c r="N14" s="18"/>
      <c r="O14" s="18"/>
      <c r="P14" s="18"/>
      <c r="Q14" s="18"/>
      <c r="R14" s="18"/>
      <c r="S14" s="18">
        <f t="shared" si="9"/>
        <v>138</v>
      </c>
      <c r="T14" s="18">
        <f t="shared" si="10"/>
        <v>125</v>
      </c>
      <c r="U14" s="18">
        <f t="shared" si="11"/>
        <v>13</v>
      </c>
      <c r="V14" s="18">
        <f t="shared" si="12"/>
        <v>126</v>
      </c>
      <c r="W14" s="18">
        <f>VLOOKUP(B14,'[1]参阅件1-1测算总表'!B$10:AE$115,30,FALSE)</f>
        <v>114</v>
      </c>
      <c r="X14" s="18">
        <f>VLOOKUP(B14,'[1]参阅件1-1测算总表'!B$10:AF$115,31,FALSE)</f>
        <v>12</v>
      </c>
      <c r="Y14" s="18">
        <f t="shared" si="13"/>
        <v>12</v>
      </c>
      <c r="Z14" s="18">
        <f t="shared" si="14"/>
        <v>11</v>
      </c>
      <c r="AA14" s="18">
        <f t="shared" si="15"/>
        <v>1</v>
      </c>
      <c r="AB14" s="35"/>
    </row>
    <row r="15" ht="23.25" customHeight="1" spans="1:28">
      <c r="A15" s="19"/>
      <c r="B15" s="17" t="s">
        <v>29</v>
      </c>
      <c r="C15" s="18">
        <f t="shared" ref="C15:C20" si="18">D15+E15</f>
        <v>-98</v>
      </c>
      <c r="D15" s="18">
        <f>VLOOKUP(B15,'[1]参阅件1-2创担贴息明细表'!B$11:AN$115,39,FALSE)</f>
        <v>-49</v>
      </c>
      <c r="E15" s="18">
        <f>VLOOKUP(B15,'[1]参阅件1-2创担贴息明细表'!B$11:AO$115,40,FALSE)</f>
        <v>-49</v>
      </c>
      <c r="F15" s="18">
        <f t="shared" ref="F15:F20" si="19">G15+H15</f>
        <v>66</v>
      </c>
      <c r="G15" s="18">
        <f>VLOOKUP(B15,'[1]参阅件1-2创担贴息明细表'!B$11:AR$115,43,FALSE)</f>
        <v>53</v>
      </c>
      <c r="H15" s="18">
        <f>VLOOKUP(B15,'[1]参阅件1-2创担贴息明细表'!B$11:AS$115,44,FALSE)</f>
        <v>13</v>
      </c>
      <c r="I15" s="18">
        <f t="shared" ref="I15:I20" si="20">J15+K15</f>
        <v>-32</v>
      </c>
      <c r="J15" s="18">
        <f t="shared" ref="J15:J20" si="21">D15+G15</f>
        <v>4</v>
      </c>
      <c r="K15" s="18">
        <f t="shared" ref="K15:K20" si="22">E15+H15</f>
        <v>-36</v>
      </c>
      <c r="L15" s="18">
        <f>VLOOKUP(B15,'[1]参阅件1-1测算总表'!B$10:R$115,17,FALSE)</f>
        <v>16</v>
      </c>
      <c r="M15" s="18"/>
      <c r="N15" s="18"/>
      <c r="O15" s="18"/>
      <c r="P15" s="18"/>
      <c r="Q15" s="18"/>
      <c r="R15" s="18"/>
      <c r="S15" s="18">
        <f t="shared" ref="S15:S20" si="23">T15+U15</f>
        <v>-16</v>
      </c>
      <c r="T15" s="18">
        <f t="shared" ref="T15:T20" si="24">J15+L15+N15+Q15</f>
        <v>20</v>
      </c>
      <c r="U15" s="18">
        <f t="shared" ref="U15:U20" si="25">K15+O15+R15</f>
        <v>-36</v>
      </c>
      <c r="V15" s="18">
        <f t="shared" ref="V15:V20" si="26">W15+X15</f>
        <v>150</v>
      </c>
      <c r="W15" s="18">
        <f>VLOOKUP(B15,'[1]参阅件1-1测算总表'!B$10:AE$115,30,FALSE)</f>
        <v>136</v>
      </c>
      <c r="X15" s="18">
        <f>VLOOKUP(B15,'[1]参阅件1-1测算总表'!B$10:AF$115,31,FALSE)</f>
        <v>14</v>
      </c>
      <c r="Y15" s="18">
        <f t="shared" ref="Y15:Y20" si="27">Z15+AA15</f>
        <v>-166</v>
      </c>
      <c r="Z15" s="18">
        <f t="shared" ref="Z15:Z20" si="28">T15-W15</f>
        <v>-116</v>
      </c>
      <c r="AA15" s="18">
        <f t="shared" ref="AA15:AA20" si="29">U15-X15</f>
        <v>-50</v>
      </c>
      <c r="AB15" s="35"/>
    </row>
    <row r="16" ht="23.25" customHeight="1" spans="1:28">
      <c r="A16" s="19"/>
      <c r="B16" s="17" t="s">
        <v>30</v>
      </c>
      <c r="C16" s="18">
        <f t="shared" si="18"/>
        <v>141</v>
      </c>
      <c r="D16" s="18">
        <f>VLOOKUP(B16,'[1]参阅件1-2创担贴息明细表'!B$11:AN$115,39,FALSE)</f>
        <v>78</v>
      </c>
      <c r="E16" s="18">
        <f>VLOOKUP(B16,'[1]参阅件1-2创担贴息明细表'!B$11:AO$115,40,FALSE)</f>
        <v>63</v>
      </c>
      <c r="F16" s="18">
        <f t="shared" si="19"/>
        <v>505</v>
      </c>
      <c r="G16" s="18">
        <f>VLOOKUP(B16,'[1]参阅件1-2创担贴息明细表'!B$11:AR$115,43,FALSE)</f>
        <v>284</v>
      </c>
      <c r="H16" s="18">
        <f>VLOOKUP(B16,'[1]参阅件1-2创担贴息明细表'!B$11:AS$115,44,FALSE)</f>
        <v>221</v>
      </c>
      <c r="I16" s="18">
        <f t="shared" si="20"/>
        <v>646</v>
      </c>
      <c r="J16" s="18">
        <f t="shared" si="21"/>
        <v>362</v>
      </c>
      <c r="K16" s="18">
        <f t="shared" si="22"/>
        <v>284</v>
      </c>
      <c r="L16" s="18">
        <f>VLOOKUP(B16,'[1]参阅件1-1测算总表'!B$10:R$115,17,FALSE)</f>
        <v>66</v>
      </c>
      <c r="M16" s="18"/>
      <c r="N16" s="18"/>
      <c r="O16" s="18"/>
      <c r="P16" s="18"/>
      <c r="Q16" s="18"/>
      <c r="R16" s="18"/>
      <c r="S16" s="18">
        <f t="shared" si="23"/>
        <v>712</v>
      </c>
      <c r="T16" s="18">
        <f t="shared" si="24"/>
        <v>428</v>
      </c>
      <c r="U16" s="18">
        <f t="shared" si="25"/>
        <v>284</v>
      </c>
      <c r="V16" s="18">
        <f t="shared" si="26"/>
        <v>493</v>
      </c>
      <c r="W16" s="18">
        <f>VLOOKUP(B16,'[1]参阅件1-1测算总表'!B$10:AE$115,30,FALSE)</f>
        <v>256</v>
      </c>
      <c r="X16" s="18">
        <f>VLOOKUP(B16,'[1]参阅件1-1测算总表'!B$10:AF$115,31,FALSE)</f>
        <v>237</v>
      </c>
      <c r="Y16" s="18">
        <f t="shared" si="27"/>
        <v>219</v>
      </c>
      <c r="Z16" s="18">
        <f t="shared" si="28"/>
        <v>172</v>
      </c>
      <c r="AA16" s="18">
        <f t="shared" si="29"/>
        <v>47</v>
      </c>
      <c r="AB16" s="35"/>
    </row>
    <row r="17" ht="23.25" customHeight="1" spans="1:28">
      <c r="A17" s="19"/>
      <c r="B17" s="22" t="s">
        <v>31</v>
      </c>
      <c r="C17" s="18">
        <f t="shared" si="18"/>
        <v>33</v>
      </c>
      <c r="D17" s="18">
        <f>VLOOKUP(B17,'[1]参阅件1-2创担贴息明细表'!B$11:AN$115,39,FALSE)</f>
        <v>2</v>
      </c>
      <c r="E17" s="18">
        <f>VLOOKUP(B17,'[1]参阅件1-2创担贴息明细表'!B$11:AO$115,40,FALSE)</f>
        <v>31</v>
      </c>
      <c r="F17" s="18">
        <f t="shared" si="19"/>
        <v>411</v>
      </c>
      <c r="G17" s="18">
        <f>VLOOKUP(B17,'[1]参阅件1-2创担贴息明细表'!B$11:AR$115,43,FALSE)</f>
        <v>285</v>
      </c>
      <c r="H17" s="18">
        <f>VLOOKUP(B17,'[1]参阅件1-2创担贴息明细表'!B$11:AS$115,44,FALSE)</f>
        <v>126</v>
      </c>
      <c r="I17" s="18">
        <f t="shared" si="20"/>
        <v>444</v>
      </c>
      <c r="J17" s="18">
        <f t="shared" si="21"/>
        <v>287</v>
      </c>
      <c r="K17" s="18">
        <f t="shared" si="22"/>
        <v>157</v>
      </c>
      <c r="L17" s="18">
        <f>VLOOKUP(B17,'[1]参阅件1-1测算总表'!B$10:R$115,17,FALSE)</f>
        <v>37</v>
      </c>
      <c r="M17" s="18">
        <f>N17+O17</f>
        <v>152</v>
      </c>
      <c r="N17" s="18">
        <v>10</v>
      </c>
      <c r="O17" s="18">
        <v>142</v>
      </c>
      <c r="P17" s="18"/>
      <c r="Q17" s="18"/>
      <c r="R17" s="18"/>
      <c r="S17" s="18">
        <f t="shared" si="23"/>
        <v>633</v>
      </c>
      <c r="T17" s="18">
        <f t="shared" si="24"/>
        <v>334</v>
      </c>
      <c r="U17" s="18">
        <f t="shared" si="25"/>
        <v>299</v>
      </c>
      <c r="V17" s="18">
        <f t="shared" si="26"/>
        <v>542</v>
      </c>
      <c r="W17" s="18">
        <f>VLOOKUP(B17,'[1]参阅件1-1测算总表'!B$10:AE$115,30,FALSE)</f>
        <v>365</v>
      </c>
      <c r="X17" s="18">
        <f>VLOOKUP(B17,'[1]参阅件1-1测算总表'!B$10:AF$115,31,FALSE)</f>
        <v>177</v>
      </c>
      <c r="Y17" s="18">
        <f t="shared" si="27"/>
        <v>91</v>
      </c>
      <c r="Z17" s="18">
        <f t="shared" si="28"/>
        <v>-31</v>
      </c>
      <c r="AA17" s="18">
        <f t="shared" si="29"/>
        <v>122</v>
      </c>
      <c r="AB17" s="36" t="s">
        <v>32</v>
      </c>
    </row>
    <row r="18" ht="23.25" customHeight="1" spans="1:28">
      <c r="A18" s="19"/>
      <c r="B18" s="17" t="s">
        <v>33</v>
      </c>
      <c r="C18" s="18">
        <f t="shared" si="18"/>
        <v>125</v>
      </c>
      <c r="D18" s="18">
        <f>VLOOKUP(B18,'[1]参阅件1-2创担贴息明细表'!B$11:AN$115,39,FALSE)</f>
        <v>117</v>
      </c>
      <c r="E18" s="18">
        <f>VLOOKUP(B18,'[1]参阅件1-2创担贴息明细表'!B$11:AO$115,40,FALSE)</f>
        <v>8</v>
      </c>
      <c r="F18" s="18">
        <f t="shared" si="19"/>
        <v>307</v>
      </c>
      <c r="G18" s="18">
        <f>VLOOKUP(B18,'[1]参阅件1-2创担贴息明细表'!B$11:AR$115,43,FALSE)</f>
        <v>287</v>
      </c>
      <c r="H18" s="18">
        <f>VLOOKUP(B18,'[1]参阅件1-2创担贴息明细表'!B$11:AS$115,44,FALSE)</f>
        <v>20</v>
      </c>
      <c r="I18" s="18">
        <f t="shared" si="20"/>
        <v>432</v>
      </c>
      <c r="J18" s="18">
        <f t="shared" si="21"/>
        <v>404</v>
      </c>
      <c r="K18" s="18">
        <f t="shared" si="22"/>
        <v>28</v>
      </c>
      <c r="L18" s="18">
        <f>VLOOKUP(B18,'[1]参阅件1-1测算总表'!B$10:R$115,17,FALSE)</f>
        <v>131</v>
      </c>
      <c r="M18" s="18"/>
      <c r="N18" s="18"/>
      <c r="O18" s="18"/>
      <c r="P18" s="18"/>
      <c r="Q18" s="18"/>
      <c r="R18" s="18"/>
      <c r="S18" s="18">
        <f t="shared" si="23"/>
        <v>563</v>
      </c>
      <c r="T18" s="18">
        <f t="shared" si="24"/>
        <v>535</v>
      </c>
      <c r="U18" s="18">
        <f t="shared" si="25"/>
        <v>28</v>
      </c>
      <c r="V18" s="18">
        <f t="shared" si="26"/>
        <v>230</v>
      </c>
      <c r="W18" s="18">
        <f>VLOOKUP(B18,'[1]参阅件1-1测算总表'!B$10:AE$115,30,FALSE)</f>
        <v>205</v>
      </c>
      <c r="X18" s="18">
        <f>VLOOKUP(B18,'[1]参阅件1-1测算总表'!B$10:AF$115,31,FALSE)</f>
        <v>25</v>
      </c>
      <c r="Y18" s="18">
        <f t="shared" si="27"/>
        <v>333</v>
      </c>
      <c r="Z18" s="18">
        <f t="shared" si="28"/>
        <v>330</v>
      </c>
      <c r="AA18" s="18">
        <f t="shared" si="29"/>
        <v>3</v>
      </c>
      <c r="AB18" s="35"/>
    </row>
    <row r="19" ht="23.25" customHeight="1" spans="1:28">
      <c r="A19" s="19" t="s">
        <v>34</v>
      </c>
      <c r="B19" s="20" t="s">
        <v>35</v>
      </c>
      <c r="C19" s="21">
        <f t="shared" ref="C19:R19" si="30">SUM(C20:C23)</f>
        <v>-76</v>
      </c>
      <c r="D19" s="21">
        <f t="shared" si="30"/>
        <v>-55</v>
      </c>
      <c r="E19" s="21">
        <f t="shared" si="30"/>
        <v>-21</v>
      </c>
      <c r="F19" s="21">
        <f t="shared" si="30"/>
        <v>672</v>
      </c>
      <c r="G19" s="21">
        <f t="shared" si="30"/>
        <v>576</v>
      </c>
      <c r="H19" s="21">
        <f t="shared" si="30"/>
        <v>96</v>
      </c>
      <c r="I19" s="21">
        <f t="shared" si="30"/>
        <v>596</v>
      </c>
      <c r="J19" s="21">
        <f t="shared" si="30"/>
        <v>521</v>
      </c>
      <c r="K19" s="21">
        <f t="shared" si="30"/>
        <v>75</v>
      </c>
      <c r="L19" s="21">
        <f t="shared" si="30"/>
        <v>125</v>
      </c>
      <c r="M19" s="21">
        <f t="shared" si="30"/>
        <v>0</v>
      </c>
      <c r="N19" s="21">
        <f t="shared" si="30"/>
        <v>0</v>
      </c>
      <c r="O19" s="21">
        <f t="shared" si="30"/>
        <v>0</v>
      </c>
      <c r="P19" s="21">
        <f t="shared" si="30"/>
        <v>0</v>
      </c>
      <c r="Q19" s="21">
        <f t="shared" si="30"/>
        <v>0</v>
      </c>
      <c r="R19" s="21">
        <f t="shared" si="30"/>
        <v>0</v>
      </c>
      <c r="S19" s="21">
        <f t="shared" ref="S19:AB19" si="31">SUM(S20:S23)</f>
        <v>721</v>
      </c>
      <c r="T19" s="21">
        <f t="shared" si="31"/>
        <v>646</v>
      </c>
      <c r="U19" s="21">
        <f t="shared" si="31"/>
        <v>75</v>
      </c>
      <c r="V19" s="21">
        <f t="shared" si="31"/>
        <v>923</v>
      </c>
      <c r="W19" s="21">
        <f t="shared" si="31"/>
        <v>819</v>
      </c>
      <c r="X19" s="21">
        <f t="shared" si="31"/>
        <v>104</v>
      </c>
      <c r="Y19" s="21">
        <f t="shared" si="31"/>
        <v>-202</v>
      </c>
      <c r="Z19" s="21">
        <f t="shared" si="31"/>
        <v>-173</v>
      </c>
      <c r="AA19" s="21">
        <f t="shared" si="31"/>
        <v>-29</v>
      </c>
      <c r="AB19" s="35"/>
    </row>
    <row r="20" ht="23.25" customHeight="1" spans="1:28">
      <c r="A20" s="19"/>
      <c r="B20" s="17" t="s">
        <v>36</v>
      </c>
      <c r="C20" s="18">
        <f t="shared" si="18"/>
        <v>27</v>
      </c>
      <c r="D20" s="18">
        <f>VLOOKUP(B20,'[1]参阅件1-2创担贴息明细表'!B$11:AN$115,39,FALSE)</f>
        <v>19</v>
      </c>
      <c r="E20" s="18">
        <f>VLOOKUP(B20,'[1]参阅件1-2创担贴息明细表'!B$11:AO$115,40,FALSE)</f>
        <v>8</v>
      </c>
      <c r="F20" s="18">
        <f t="shared" si="19"/>
        <v>464</v>
      </c>
      <c r="G20" s="18">
        <f>VLOOKUP(B20,'[1]参阅件1-2创担贴息明细表'!B$11:AR$115,43,FALSE)</f>
        <v>415</v>
      </c>
      <c r="H20" s="18">
        <f>VLOOKUP(B20,'[1]参阅件1-2创担贴息明细表'!B$11:AS$115,44,FALSE)</f>
        <v>49</v>
      </c>
      <c r="I20" s="18">
        <f t="shared" si="20"/>
        <v>491</v>
      </c>
      <c r="J20" s="18">
        <f t="shared" si="21"/>
        <v>434</v>
      </c>
      <c r="K20" s="18">
        <f t="shared" si="22"/>
        <v>57</v>
      </c>
      <c r="L20" s="18">
        <f>VLOOKUP(B20,'[1]参阅件1-1测算总表'!B$10:R$115,17,FALSE)</f>
        <v>72</v>
      </c>
      <c r="M20" s="18"/>
      <c r="N20" s="18"/>
      <c r="O20" s="18"/>
      <c r="P20" s="18"/>
      <c r="Q20" s="18"/>
      <c r="R20" s="18"/>
      <c r="S20" s="18">
        <f t="shared" si="23"/>
        <v>563</v>
      </c>
      <c r="T20" s="18">
        <f t="shared" si="24"/>
        <v>506</v>
      </c>
      <c r="U20" s="18">
        <f t="shared" si="25"/>
        <v>57</v>
      </c>
      <c r="V20" s="18">
        <f t="shared" si="26"/>
        <v>562</v>
      </c>
      <c r="W20" s="18">
        <f>VLOOKUP(B20,'[1]参阅件1-1测算总表'!B$10:AE$115,30,FALSE)</f>
        <v>507</v>
      </c>
      <c r="X20" s="18">
        <f>VLOOKUP(B20,'[1]参阅件1-1测算总表'!B$10:AF$115,31,FALSE)</f>
        <v>55</v>
      </c>
      <c r="Y20" s="18">
        <f t="shared" si="27"/>
        <v>1</v>
      </c>
      <c r="Z20" s="18">
        <f t="shared" si="28"/>
        <v>-1</v>
      </c>
      <c r="AA20" s="18">
        <f t="shared" si="29"/>
        <v>2</v>
      </c>
      <c r="AB20" s="35"/>
    </row>
    <row r="21" ht="23.25" customHeight="1" spans="1:28">
      <c r="A21" s="19"/>
      <c r="B21" s="17" t="s">
        <v>37</v>
      </c>
      <c r="C21" s="18">
        <f t="shared" ref="C21:C25" si="32">D21+E21</f>
        <v>-43</v>
      </c>
      <c r="D21" s="18">
        <f>VLOOKUP(B21,'[1]参阅件1-2创担贴息明细表'!B$11:AN$115,39,FALSE)</f>
        <v>-40</v>
      </c>
      <c r="E21" s="18">
        <f>VLOOKUP(B21,'[1]参阅件1-2创担贴息明细表'!B$11:AO$115,40,FALSE)</f>
        <v>-3</v>
      </c>
      <c r="F21" s="18">
        <f t="shared" ref="F21:F25" si="33">G21+H21</f>
        <v>23</v>
      </c>
      <c r="G21" s="18">
        <f>VLOOKUP(B21,'[1]参阅件1-2创担贴息明细表'!B$11:AR$115,43,FALSE)</f>
        <v>18</v>
      </c>
      <c r="H21" s="18">
        <f>VLOOKUP(B21,'[1]参阅件1-2创担贴息明细表'!B$11:AS$115,44,FALSE)</f>
        <v>5</v>
      </c>
      <c r="I21" s="18">
        <f t="shared" ref="I21:I25" si="34">J21+K21</f>
        <v>-20</v>
      </c>
      <c r="J21" s="18">
        <f t="shared" ref="J21:J25" si="35">D21+G21</f>
        <v>-22</v>
      </c>
      <c r="K21" s="18">
        <f t="shared" ref="K21:K25" si="36">E21+H21</f>
        <v>2</v>
      </c>
      <c r="L21" s="18">
        <f>VLOOKUP(B21,'[1]参阅件1-1测算总表'!B$10:R$115,17,FALSE)</f>
        <v>31</v>
      </c>
      <c r="M21" s="18"/>
      <c r="N21" s="18"/>
      <c r="O21" s="18"/>
      <c r="P21" s="18"/>
      <c r="Q21" s="18"/>
      <c r="R21" s="18"/>
      <c r="S21" s="18">
        <f t="shared" ref="S21:S25" si="37">T21+U21</f>
        <v>11</v>
      </c>
      <c r="T21" s="18">
        <f t="shared" ref="T21:T25" si="38">J21+L21+N21+Q21</f>
        <v>9</v>
      </c>
      <c r="U21" s="18">
        <f t="shared" ref="U21:U25" si="39">K21+O21+R21</f>
        <v>2</v>
      </c>
      <c r="V21" s="18">
        <f t="shared" ref="V21:V25" si="40">W21+X21</f>
        <v>84</v>
      </c>
      <c r="W21" s="18">
        <f>VLOOKUP(B21,'[1]参阅件1-1测算总表'!B$10:AE$115,30,FALSE)</f>
        <v>78</v>
      </c>
      <c r="X21" s="18">
        <f>VLOOKUP(B21,'[1]参阅件1-1测算总表'!B$10:AF$115,31,FALSE)</f>
        <v>6</v>
      </c>
      <c r="Y21" s="18">
        <f t="shared" ref="Y21:Y25" si="41">Z21+AA21</f>
        <v>-73</v>
      </c>
      <c r="Z21" s="18">
        <f t="shared" ref="Z21:Z25" si="42">T21-W21</f>
        <v>-69</v>
      </c>
      <c r="AA21" s="18">
        <f t="shared" ref="AA21:AA25" si="43">U21-X21</f>
        <v>-4</v>
      </c>
      <c r="AB21" s="35"/>
    </row>
    <row r="22" ht="23.25" customHeight="1" spans="1:28">
      <c r="A22" s="19"/>
      <c r="B22" s="17" t="s">
        <v>38</v>
      </c>
      <c r="C22" s="18">
        <f t="shared" si="32"/>
        <v>-34</v>
      </c>
      <c r="D22" s="18">
        <f>VLOOKUP(B22,'[1]参阅件1-2创担贴息明细表'!B$11:AN$115,39,FALSE)</f>
        <v>-35</v>
      </c>
      <c r="E22" s="18">
        <f>VLOOKUP(B22,'[1]参阅件1-2创担贴息明细表'!B$11:AO$115,40,FALSE)</f>
        <v>1</v>
      </c>
      <c r="F22" s="18">
        <f t="shared" si="33"/>
        <v>98</v>
      </c>
      <c r="G22" s="18">
        <f>VLOOKUP(B22,'[1]参阅件1-2创担贴息明细表'!B$11:AR$115,43,FALSE)</f>
        <v>83</v>
      </c>
      <c r="H22" s="18">
        <f>VLOOKUP(B22,'[1]参阅件1-2创担贴息明细表'!B$11:AS$115,44,FALSE)</f>
        <v>15</v>
      </c>
      <c r="I22" s="18">
        <f t="shared" si="34"/>
        <v>64</v>
      </c>
      <c r="J22" s="18">
        <f t="shared" si="35"/>
        <v>48</v>
      </c>
      <c r="K22" s="18">
        <f t="shared" si="36"/>
        <v>16</v>
      </c>
      <c r="L22" s="18">
        <f>VLOOKUP(B22,'[1]参阅件1-1测算总表'!B$10:R$115,17,FALSE)</f>
        <v>12</v>
      </c>
      <c r="M22" s="18"/>
      <c r="N22" s="18"/>
      <c r="O22" s="18"/>
      <c r="P22" s="18"/>
      <c r="Q22" s="18"/>
      <c r="R22" s="18"/>
      <c r="S22" s="18">
        <f t="shared" si="37"/>
        <v>76</v>
      </c>
      <c r="T22" s="18">
        <f t="shared" si="38"/>
        <v>60</v>
      </c>
      <c r="U22" s="18">
        <f t="shared" si="39"/>
        <v>16</v>
      </c>
      <c r="V22" s="18">
        <f t="shared" si="40"/>
        <v>173</v>
      </c>
      <c r="W22" s="18">
        <f>VLOOKUP(B22,'[1]参阅件1-1测算总表'!B$10:AE$115,30,FALSE)</f>
        <v>157</v>
      </c>
      <c r="X22" s="18">
        <f>VLOOKUP(B22,'[1]参阅件1-1测算总表'!B$10:AF$115,31,FALSE)</f>
        <v>16</v>
      </c>
      <c r="Y22" s="18">
        <f t="shared" si="41"/>
        <v>-97</v>
      </c>
      <c r="Z22" s="18">
        <f t="shared" si="42"/>
        <v>-97</v>
      </c>
      <c r="AA22" s="18">
        <f t="shared" si="43"/>
        <v>0</v>
      </c>
      <c r="AB22" s="35"/>
    </row>
    <row r="23" ht="23.25" customHeight="1" spans="1:28">
      <c r="A23" s="19"/>
      <c r="B23" s="17" t="s">
        <v>39</v>
      </c>
      <c r="C23" s="18">
        <f t="shared" si="32"/>
        <v>-26</v>
      </c>
      <c r="D23" s="18">
        <f>VLOOKUP(B23,'[1]参阅件1-2创担贴息明细表'!B$11:AN$115,39,FALSE)</f>
        <v>1</v>
      </c>
      <c r="E23" s="18">
        <f>VLOOKUP(B23,'[1]参阅件1-2创担贴息明细表'!B$11:AO$115,40,FALSE)</f>
        <v>-27</v>
      </c>
      <c r="F23" s="18">
        <f t="shared" si="33"/>
        <v>87</v>
      </c>
      <c r="G23" s="18">
        <f>VLOOKUP(B23,'[1]参阅件1-2创担贴息明细表'!B$11:AR$115,43,FALSE)</f>
        <v>60</v>
      </c>
      <c r="H23" s="18">
        <f>VLOOKUP(B23,'[1]参阅件1-2创担贴息明细表'!B$11:AS$115,44,FALSE)</f>
        <v>27</v>
      </c>
      <c r="I23" s="18">
        <f t="shared" si="34"/>
        <v>61</v>
      </c>
      <c r="J23" s="18">
        <f t="shared" si="35"/>
        <v>61</v>
      </c>
      <c r="K23" s="18">
        <f t="shared" si="36"/>
        <v>0</v>
      </c>
      <c r="L23" s="18">
        <f>VLOOKUP(B23,'[1]参阅件1-1测算总表'!B$10:R$115,17,FALSE)</f>
        <v>10</v>
      </c>
      <c r="M23" s="18"/>
      <c r="N23" s="18"/>
      <c r="O23" s="18"/>
      <c r="P23" s="18"/>
      <c r="Q23" s="18"/>
      <c r="R23" s="18"/>
      <c r="S23" s="18">
        <f t="shared" si="37"/>
        <v>71</v>
      </c>
      <c r="T23" s="18">
        <f t="shared" si="38"/>
        <v>71</v>
      </c>
      <c r="U23" s="18">
        <f t="shared" si="39"/>
        <v>0</v>
      </c>
      <c r="V23" s="18">
        <f t="shared" si="40"/>
        <v>104</v>
      </c>
      <c r="W23" s="18">
        <f>VLOOKUP(B23,'[1]参阅件1-1测算总表'!B$10:AE$115,30,FALSE)</f>
        <v>77</v>
      </c>
      <c r="X23" s="18">
        <f>VLOOKUP(B23,'[1]参阅件1-1测算总表'!B$10:AF$115,31,FALSE)</f>
        <v>27</v>
      </c>
      <c r="Y23" s="18">
        <f t="shared" si="41"/>
        <v>-33</v>
      </c>
      <c r="Z23" s="18">
        <f t="shared" si="42"/>
        <v>-6</v>
      </c>
      <c r="AA23" s="18">
        <f t="shared" si="43"/>
        <v>-27</v>
      </c>
      <c r="AB23" s="35"/>
    </row>
    <row r="24" ht="23.25" customHeight="1" spans="1:28">
      <c r="A24" s="19" t="s">
        <v>40</v>
      </c>
      <c r="B24" s="20" t="s">
        <v>41</v>
      </c>
      <c r="C24" s="21">
        <f t="shared" ref="C24:R24" si="44">SUM(C25:C32)</f>
        <v>-774</v>
      </c>
      <c r="D24" s="21">
        <f t="shared" si="44"/>
        <v>-519</v>
      </c>
      <c r="E24" s="21">
        <f t="shared" si="44"/>
        <v>-255</v>
      </c>
      <c r="F24" s="21">
        <f t="shared" si="44"/>
        <v>1555</v>
      </c>
      <c r="G24" s="21">
        <f t="shared" si="44"/>
        <v>798</v>
      </c>
      <c r="H24" s="21">
        <f t="shared" si="44"/>
        <v>757</v>
      </c>
      <c r="I24" s="21">
        <f t="shared" si="44"/>
        <v>781</v>
      </c>
      <c r="J24" s="21">
        <f t="shared" si="44"/>
        <v>279</v>
      </c>
      <c r="K24" s="21">
        <f t="shared" si="44"/>
        <v>502</v>
      </c>
      <c r="L24" s="21">
        <f t="shared" si="44"/>
        <v>283</v>
      </c>
      <c r="M24" s="21">
        <f t="shared" si="44"/>
        <v>322</v>
      </c>
      <c r="N24" s="21">
        <f t="shared" si="44"/>
        <v>0</v>
      </c>
      <c r="O24" s="21">
        <f t="shared" si="44"/>
        <v>322</v>
      </c>
      <c r="P24" s="21">
        <f t="shared" si="44"/>
        <v>0</v>
      </c>
      <c r="Q24" s="21">
        <f t="shared" si="44"/>
        <v>0</v>
      </c>
      <c r="R24" s="21">
        <f t="shared" si="44"/>
        <v>0</v>
      </c>
      <c r="S24" s="21">
        <f t="shared" ref="S24:AB24" si="45">SUM(S25:S32)</f>
        <v>1386</v>
      </c>
      <c r="T24" s="21">
        <f t="shared" si="45"/>
        <v>562</v>
      </c>
      <c r="U24" s="21">
        <f t="shared" si="45"/>
        <v>824</v>
      </c>
      <c r="V24" s="21">
        <f t="shared" si="45"/>
        <v>2673</v>
      </c>
      <c r="W24" s="21">
        <f t="shared" si="45"/>
        <v>1764</v>
      </c>
      <c r="X24" s="21">
        <f t="shared" si="45"/>
        <v>909</v>
      </c>
      <c r="Y24" s="21">
        <f t="shared" si="45"/>
        <v>-1287</v>
      </c>
      <c r="Z24" s="21">
        <f t="shared" si="45"/>
        <v>-1202</v>
      </c>
      <c r="AA24" s="21">
        <f t="shared" si="45"/>
        <v>-85</v>
      </c>
      <c r="AB24" s="35"/>
    </row>
    <row r="25" ht="23.25" customHeight="1" spans="1:28">
      <c r="A25" s="19"/>
      <c r="B25" s="17" t="s">
        <v>42</v>
      </c>
      <c r="C25" s="18">
        <f t="shared" si="32"/>
        <v>-189</v>
      </c>
      <c r="D25" s="18">
        <f>VLOOKUP(B25,'[1]参阅件1-2创担贴息明细表'!B$11:AN$115,39,FALSE)</f>
        <v>-118</v>
      </c>
      <c r="E25" s="18">
        <f>VLOOKUP(B25,'[1]参阅件1-2创担贴息明细表'!B$11:AO$115,40,FALSE)</f>
        <v>-71</v>
      </c>
      <c r="F25" s="18">
        <f t="shared" si="33"/>
        <v>672</v>
      </c>
      <c r="G25" s="18">
        <f>VLOOKUP(B25,'[1]参阅件1-2创担贴息明细表'!B$11:AR$115,43,FALSE)</f>
        <v>365</v>
      </c>
      <c r="H25" s="18">
        <f>VLOOKUP(B25,'[1]参阅件1-2创担贴息明细表'!B$11:AS$115,44,FALSE)</f>
        <v>307</v>
      </c>
      <c r="I25" s="18">
        <f t="shared" si="34"/>
        <v>483</v>
      </c>
      <c r="J25" s="18">
        <f t="shared" si="35"/>
        <v>247</v>
      </c>
      <c r="K25" s="18">
        <f t="shared" si="36"/>
        <v>236</v>
      </c>
      <c r="L25" s="18">
        <f>VLOOKUP(B25,'[1]参阅件1-1测算总表'!B$10:R$115,17,FALSE)</f>
        <v>141</v>
      </c>
      <c r="M25" s="18"/>
      <c r="N25" s="18"/>
      <c r="O25" s="18"/>
      <c r="P25" s="18"/>
      <c r="Q25" s="18"/>
      <c r="R25" s="18"/>
      <c r="S25" s="18">
        <f t="shared" si="37"/>
        <v>624</v>
      </c>
      <c r="T25" s="18">
        <f t="shared" si="38"/>
        <v>388</v>
      </c>
      <c r="U25" s="18">
        <f t="shared" si="39"/>
        <v>236</v>
      </c>
      <c r="V25" s="18">
        <f t="shared" si="40"/>
        <v>967</v>
      </c>
      <c r="W25" s="18">
        <f>VLOOKUP(B25,'[1]参阅件1-1测算总表'!B$10:AE$115,30,FALSE)</f>
        <v>638</v>
      </c>
      <c r="X25" s="18">
        <f>VLOOKUP(B25,'[1]参阅件1-1测算总表'!B$10:AF$115,31,FALSE)</f>
        <v>329</v>
      </c>
      <c r="Y25" s="18">
        <f t="shared" si="41"/>
        <v>-343</v>
      </c>
      <c r="Z25" s="18">
        <f t="shared" si="42"/>
        <v>-250</v>
      </c>
      <c r="AA25" s="18">
        <f t="shared" si="43"/>
        <v>-93</v>
      </c>
      <c r="AB25" s="35"/>
    </row>
    <row r="26" ht="23.25" customHeight="1" spans="1:28">
      <c r="A26" s="19"/>
      <c r="B26" s="17" t="s">
        <v>43</v>
      </c>
      <c r="C26" s="18">
        <f t="shared" ref="C26:C32" si="46">D26+E26</f>
        <v>-165</v>
      </c>
      <c r="D26" s="18">
        <f>VLOOKUP(B26,'[1]参阅件1-2创担贴息明细表'!B$11:AN$115,39,FALSE)</f>
        <v>-122</v>
      </c>
      <c r="E26" s="18">
        <f>VLOOKUP(B26,'[1]参阅件1-2创担贴息明细表'!B$11:AO$115,40,FALSE)</f>
        <v>-43</v>
      </c>
      <c r="F26" s="18">
        <f t="shared" ref="F26:F32" si="47">G26+H26</f>
        <v>118</v>
      </c>
      <c r="G26" s="18">
        <f>VLOOKUP(B26,'[1]参阅件1-2创担贴息明细表'!B$11:AR$115,43,FALSE)</f>
        <v>52</v>
      </c>
      <c r="H26" s="18">
        <f>VLOOKUP(B26,'[1]参阅件1-2创担贴息明细表'!B$11:AS$115,44,FALSE)</f>
        <v>66</v>
      </c>
      <c r="I26" s="18">
        <f t="shared" ref="I26:I32" si="48">J26+K26</f>
        <v>-47</v>
      </c>
      <c r="J26" s="18">
        <f t="shared" ref="J26:J32" si="49">D26+G26</f>
        <v>-70</v>
      </c>
      <c r="K26" s="18">
        <f t="shared" ref="K26:K32" si="50">E26+H26</f>
        <v>23</v>
      </c>
      <c r="L26" s="18">
        <f>VLOOKUP(B26,'[1]参阅件1-1测算总表'!B$10:R$115,17,FALSE)</f>
        <v>18</v>
      </c>
      <c r="M26" s="18"/>
      <c r="N26" s="18"/>
      <c r="O26" s="18"/>
      <c r="P26" s="18"/>
      <c r="Q26" s="18"/>
      <c r="R26" s="18"/>
      <c r="S26" s="18">
        <f t="shared" ref="S26:S32" si="51">T26+U26</f>
        <v>-29</v>
      </c>
      <c r="T26" s="18">
        <f t="shared" ref="T26:T32" si="52">J26+L26+N26+Q26</f>
        <v>-52</v>
      </c>
      <c r="U26" s="18">
        <f t="shared" ref="U26:U32" si="53">K26+O26+R26</f>
        <v>23</v>
      </c>
      <c r="V26" s="18">
        <f t="shared" ref="V26:V32" si="54">W26+X26</f>
        <v>306</v>
      </c>
      <c r="W26" s="18">
        <f>VLOOKUP(B26,'[1]参阅件1-1测算总表'!B$10:AE$115,30,FALSE)</f>
        <v>239</v>
      </c>
      <c r="X26" s="18">
        <f>VLOOKUP(B26,'[1]参阅件1-1测算总表'!B$10:AF$115,31,FALSE)</f>
        <v>67</v>
      </c>
      <c r="Y26" s="18">
        <f t="shared" ref="Y26:Y32" si="55">Z26+AA26</f>
        <v>-335</v>
      </c>
      <c r="Z26" s="18">
        <f t="shared" ref="Z26:Z32" si="56">T26-W26</f>
        <v>-291</v>
      </c>
      <c r="AA26" s="18">
        <f t="shared" ref="AA26:AA32" si="57">U26-X26</f>
        <v>-44</v>
      </c>
      <c r="AB26" s="35"/>
    </row>
    <row r="27" ht="23.25" customHeight="1" spans="1:28">
      <c r="A27" s="19"/>
      <c r="B27" s="17" t="s">
        <v>44</v>
      </c>
      <c r="C27" s="18">
        <f t="shared" si="46"/>
        <v>-41</v>
      </c>
      <c r="D27" s="18">
        <f>VLOOKUP(B27,'[1]参阅件1-2创担贴息明细表'!B$11:AN$115,39,FALSE)</f>
        <v>-31</v>
      </c>
      <c r="E27" s="18">
        <f>VLOOKUP(B27,'[1]参阅件1-2创担贴息明细表'!B$11:AO$115,40,FALSE)</f>
        <v>-10</v>
      </c>
      <c r="F27" s="18">
        <f t="shared" si="47"/>
        <v>49</v>
      </c>
      <c r="G27" s="18">
        <f>VLOOKUP(B27,'[1]参阅件1-2创担贴息明细表'!B$11:AR$115,43,FALSE)</f>
        <v>29</v>
      </c>
      <c r="H27" s="18">
        <f>VLOOKUP(B27,'[1]参阅件1-2创担贴息明细表'!B$11:AS$115,44,FALSE)</f>
        <v>20</v>
      </c>
      <c r="I27" s="18">
        <f t="shared" si="48"/>
        <v>8</v>
      </c>
      <c r="J27" s="18">
        <f t="shared" si="49"/>
        <v>-2</v>
      </c>
      <c r="K27" s="18">
        <f t="shared" si="50"/>
        <v>10</v>
      </c>
      <c r="L27" s="18">
        <f>VLOOKUP(B27,'[1]参阅件1-1测算总表'!B$10:R$115,17,FALSE)</f>
        <v>15</v>
      </c>
      <c r="M27" s="18"/>
      <c r="N27" s="18"/>
      <c r="O27" s="18"/>
      <c r="P27" s="18"/>
      <c r="Q27" s="18"/>
      <c r="R27" s="18"/>
      <c r="S27" s="18">
        <f t="shared" si="51"/>
        <v>23</v>
      </c>
      <c r="T27" s="18">
        <f t="shared" si="52"/>
        <v>13</v>
      </c>
      <c r="U27" s="18">
        <f t="shared" si="53"/>
        <v>10</v>
      </c>
      <c r="V27" s="18">
        <f t="shared" si="54"/>
        <v>102</v>
      </c>
      <c r="W27" s="18">
        <f>VLOOKUP(B27,'[1]参阅件1-1测算总表'!B$10:AE$115,30,FALSE)</f>
        <v>81</v>
      </c>
      <c r="X27" s="18">
        <f>VLOOKUP(B27,'[1]参阅件1-1测算总表'!B$10:AF$115,31,FALSE)</f>
        <v>21</v>
      </c>
      <c r="Y27" s="18">
        <f t="shared" si="55"/>
        <v>-79</v>
      </c>
      <c r="Z27" s="18">
        <f t="shared" si="56"/>
        <v>-68</v>
      </c>
      <c r="AA27" s="18">
        <f t="shared" si="57"/>
        <v>-11</v>
      </c>
      <c r="AB27" s="35"/>
    </row>
    <row r="28" ht="23.25" customHeight="1" spans="1:28">
      <c r="A28" s="19"/>
      <c r="B28" s="17" t="s">
        <v>45</v>
      </c>
      <c r="C28" s="18">
        <f t="shared" si="46"/>
        <v>-69</v>
      </c>
      <c r="D28" s="18">
        <f>VLOOKUP(B28,'[1]参阅件1-2创担贴息明细表'!B$11:AN$115,39,FALSE)</f>
        <v>-68</v>
      </c>
      <c r="E28" s="18">
        <f>VLOOKUP(B28,'[1]参阅件1-2创担贴息明细表'!B$11:AO$115,40,FALSE)</f>
        <v>-1</v>
      </c>
      <c r="F28" s="18">
        <f t="shared" si="47"/>
        <v>67</v>
      </c>
      <c r="G28" s="18">
        <f>VLOOKUP(B28,'[1]参阅件1-2创担贴息明细表'!B$11:AR$115,43,FALSE)</f>
        <v>13</v>
      </c>
      <c r="H28" s="18">
        <f>VLOOKUP(B28,'[1]参阅件1-2创担贴息明细表'!B$11:AS$115,44,FALSE)</f>
        <v>54</v>
      </c>
      <c r="I28" s="18">
        <f t="shared" si="48"/>
        <v>-2</v>
      </c>
      <c r="J28" s="18">
        <f t="shared" si="49"/>
        <v>-55</v>
      </c>
      <c r="K28" s="18">
        <f t="shared" si="50"/>
        <v>53</v>
      </c>
      <c r="L28" s="18">
        <f>VLOOKUP(B28,'[1]参阅件1-1测算总表'!B$10:R$115,17,FALSE)</f>
        <v>15</v>
      </c>
      <c r="M28" s="18"/>
      <c r="N28" s="18"/>
      <c r="O28" s="18"/>
      <c r="P28" s="18"/>
      <c r="Q28" s="18"/>
      <c r="R28" s="18"/>
      <c r="S28" s="18">
        <f t="shared" si="51"/>
        <v>13</v>
      </c>
      <c r="T28" s="18">
        <f t="shared" si="52"/>
        <v>-40</v>
      </c>
      <c r="U28" s="18">
        <f t="shared" si="53"/>
        <v>53</v>
      </c>
      <c r="V28" s="18">
        <f t="shared" si="54"/>
        <v>168</v>
      </c>
      <c r="W28" s="18">
        <f>VLOOKUP(B28,'[1]参阅件1-1测算总表'!B$10:AE$115,30,FALSE)</f>
        <v>114</v>
      </c>
      <c r="X28" s="18">
        <f>VLOOKUP(B28,'[1]参阅件1-1测算总表'!B$10:AF$115,31,FALSE)</f>
        <v>54</v>
      </c>
      <c r="Y28" s="18">
        <f t="shared" si="55"/>
        <v>-155</v>
      </c>
      <c r="Z28" s="18">
        <f t="shared" si="56"/>
        <v>-154</v>
      </c>
      <c r="AA28" s="18">
        <f t="shared" si="57"/>
        <v>-1</v>
      </c>
      <c r="AB28" s="35"/>
    </row>
    <row r="29" ht="23.25" customHeight="1" spans="1:28">
      <c r="A29" s="19"/>
      <c r="B29" s="17" t="s">
        <v>46</v>
      </c>
      <c r="C29" s="18">
        <f t="shared" si="46"/>
        <v>-80</v>
      </c>
      <c r="D29" s="18">
        <f>VLOOKUP(B29,'[1]参阅件1-2创担贴息明细表'!B$11:AN$115,39,FALSE)</f>
        <v>-58</v>
      </c>
      <c r="E29" s="18">
        <f>VLOOKUP(B29,'[1]参阅件1-2创担贴息明细表'!B$11:AO$115,40,FALSE)</f>
        <v>-22</v>
      </c>
      <c r="F29" s="18">
        <f t="shared" si="47"/>
        <v>123</v>
      </c>
      <c r="G29" s="18">
        <f>VLOOKUP(B29,'[1]参阅件1-2创担贴息明细表'!B$11:AR$115,43,FALSE)</f>
        <v>66</v>
      </c>
      <c r="H29" s="18">
        <f>VLOOKUP(B29,'[1]参阅件1-2创担贴息明细表'!B$11:AS$115,44,FALSE)</f>
        <v>57</v>
      </c>
      <c r="I29" s="18">
        <f t="shared" si="48"/>
        <v>43</v>
      </c>
      <c r="J29" s="18">
        <f t="shared" si="49"/>
        <v>8</v>
      </c>
      <c r="K29" s="18">
        <f t="shared" si="50"/>
        <v>35</v>
      </c>
      <c r="L29" s="18">
        <f>VLOOKUP(B29,'[1]参阅件1-1测算总表'!B$10:R$115,17,FALSE)</f>
        <v>17</v>
      </c>
      <c r="M29" s="18"/>
      <c r="N29" s="18"/>
      <c r="O29" s="18"/>
      <c r="P29" s="18"/>
      <c r="Q29" s="18"/>
      <c r="R29" s="18"/>
      <c r="S29" s="18">
        <f t="shared" si="51"/>
        <v>60</v>
      </c>
      <c r="T29" s="18">
        <f t="shared" si="52"/>
        <v>25</v>
      </c>
      <c r="U29" s="18">
        <f t="shared" si="53"/>
        <v>35</v>
      </c>
      <c r="V29" s="18">
        <f t="shared" si="54"/>
        <v>228</v>
      </c>
      <c r="W29" s="18">
        <f>VLOOKUP(B29,'[1]参阅件1-1测算总表'!B$10:AE$115,30,FALSE)</f>
        <v>167</v>
      </c>
      <c r="X29" s="18">
        <f>VLOOKUP(B29,'[1]参阅件1-1测算总表'!B$10:AF$115,31,FALSE)</f>
        <v>61</v>
      </c>
      <c r="Y29" s="18">
        <f t="shared" si="55"/>
        <v>-168</v>
      </c>
      <c r="Z29" s="18">
        <f t="shared" si="56"/>
        <v>-142</v>
      </c>
      <c r="AA29" s="18">
        <f t="shared" si="57"/>
        <v>-26</v>
      </c>
      <c r="AB29" s="35"/>
    </row>
    <row r="30" ht="23.25" customHeight="1" spans="1:28">
      <c r="A30" s="19"/>
      <c r="B30" s="17" t="s">
        <v>47</v>
      </c>
      <c r="C30" s="18">
        <f t="shared" si="46"/>
        <v>-162</v>
      </c>
      <c r="D30" s="18">
        <f>VLOOKUP(B30,'[1]参阅件1-2创担贴息明细表'!B$11:AN$115,39,FALSE)</f>
        <v>-75</v>
      </c>
      <c r="E30" s="18">
        <f>VLOOKUP(B30,'[1]参阅件1-2创担贴息明细表'!B$11:AO$115,40,FALSE)</f>
        <v>-87</v>
      </c>
      <c r="F30" s="18">
        <f t="shared" si="47"/>
        <v>389</v>
      </c>
      <c r="G30" s="18">
        <f>VLOOKUP(B30,'[1]参阅件1-2创担贴息明细表'!B$11:AR$115,43,FALSE)</f>
        <v>208</v>
      </c>
      <c r="H30" s="18">
        <f>VLOOKUP(B30,'[1]参阅件1-2创担贴息明细表'!B$11:AS$115,44,FALSE)</f>
        <v>181</v>
      </c>
      <c r="I30" s="18">
        <f t="shared" si="48"/>
        <v>227</v>
      </c>
      <c r="J30" s="18">
        <f t="shared" si="49"/>
        <v>133</v>
      </c>
      <c r="K30" s="18">
        <f t="shared" si="50"/>
        <v>94</v>
      </c>
      <c r="L30" s="18">
        <f>VLOOKUP(B30,'[1]参阅件1-1测算总表'!B$10:R$115,17,FALSE)</f>
        <v>25</v>
      </c>
      <c r="M30" s="18"/>
      <c r="N30" s="18"/>
      <c r="O30" s="18"/>
      <c r="P30" s="18"/>
      <c r="Q30" s="18"/>
      <c r="R30" s="18"/>
      <c r="S30" s="18">
        <f t="shared" si="51"/>
        <v>252</v>
      </c>
      <c r="T30" s="18">
        <f t="shared" si="52"/>
        <v>158</v>
      </c>
      <c r="U30" s="18">
        <f t="shared" si="53"/>
        <v>94</v>
      </c>
      <c r="V30" s="18">
        <f t="shared" si="54"/>
        <v>566</v>
      </c>
      <c r="W30" s="18">
        <f>VLOOKUP(B30,'[1]参阅件1-1测算总表'!B$10:AE$115,30,FALSE)</f>
        <v>375</v>
      </c>
      <c r="X30" s="18">
        <f>VLOOKUP(B30,'[1]参阅件1-1测算总表'!B$10:AF$115,31,FALSE)</f>
        <v>191</v>
      </c>
      <c r="Y30" s="18">
        <f t="shared" si="55"/>
        <v>-314</v>
      </c>
      <c r="Z30" s="18">
        <f t="shared" si="56"/>
        <v>-217</v>
      </c>
      <c r="AA30" s="18">
        <f t="shared" si="57"/>
        <v>-97</v>
      </c>
      <c r="AB30" s="35"/>
    </row>
    <row r="31" ht="23.25" customHeight="1" spans="1:28">
      <c r="A31" s="19"/>
      <c r="B31" s="17" t="s">
        <v>48</v>
      </c>
      <c r="C31" s="18">
        <f t="shared" si="46"/>
        <v>-10</v>
      </c>
      <c r="D31" s="18">
        <f>VLOOKUP(B31,'[1]参阅件1-2创担贴息明细表'!B$11:AN$115,39,FALSE)</f>
        <v>-13</v>
      </c>
      <c r="E31" s="18">
        <f>VLOOKUP(B31,'[1]参阅件1-2创担贴息明细表'!B$11:AO$115,40,FALSE)</f>
        <v>3</v>
      </c>
      <c r="F31" s="18">
        <f t="shared" si="47"/>
        <v>49</v>
      </c>
      <c r="G31" s="18">
        <f>VLOOKUP(B31,'[1]参阅件1-2创担贴息明细表'!B$11:AR$115,43,FALSE)</f>
        <v>25</v>
      </c>
      <c r="H31" s="18">
        <f>VLOOKUP(B31,'[1]参阅件1-2创担贴息明细表'!B$11:AS$115,44,FALSE)</f>
        <v>24</v>
      </c>
      <c r="I31" s="18">
        <f t="shared" si="48"/>
        <v>39</v>
      </c>
      <c r="J31" s="18">
        <f t="shared" si="49"/>
        <v>12</v>
      </c>
      <c r="K31" s="18">
        <f t="shared" si="50"/>
        <v>27</v>
      </c>
      <c r="L31" s="18">
        <f>VLOOKUP(B31,'[1]参阅件1-1测算总表'!B$10:R$115,17,FALSE)</f>
        <v>33</v>
      </c>
      <c r="M31" s="18">
        <f>N31+O31</f>
        <v>322</v>
      </c>
      <c r="N31" s="18"/>
      <c r="O31" s="27">
        <v>322</v>
      </c>
      <c r="P31" s="18"/>
      <c r="Q31" s="18"/>
      <c r="R31" s="18"/>
      <c r="S31" s="18">
        <f t="shared" si="51"/>
        <v>394</v>
      </c>
      <c r="T31" s="18">
        <f t="shared" si="52"/>
        <v>45</v>
      </c>
      <c r="U31" s="18">
        <f t="shared" si="53"/>
        <v>349</v>
      </c>
      <c r="V31" s="18">
        <f t="shared" si="54"/>
        <v>185</v>
      </c>
      <c r="W31" s="18">
        <f>VLOOKUP(B31,'[1]参阅件1-1测算总表'!B$10:AE$115,30,FALSE)</f>
        <v>51</v>
      </c>
      <c r="X31" s="18">
        <f>VLOOKUP(B31,'[1]参阅件1-1测算总表'!B$10:AF$115,31,FALSE)</f>
        <v>134</v>
      </c>
      <c r="Y31" s="18">
        <f t="shared" si="55"/>
        <v>209</v>
      </c>
      <c r="Z31" s="18">
        <f t="shared" si="56"/>
        <v>-6</v>
      </c>
      <c r="AA31" s="18">
        <f t="shared" si="57"/>
        <v>215</v>
      </c>
      <c r="AB31" s="36" t="s">
        <v>49</v>
      </c>
    </row>
    <row r="32" ht="23.25" customHeight="1" spans="1:28">
      <c r="A32" s="19"/>
      <c r="B32" s="17" t="s">
        <v>50</v>
      </c>
      <c r="C32" s="18">
        <f t="shared" si="46"/>
        <v>-58</v>
      </c>
      <c r="D32" s="18">
        <f>VLOOKUP(B32,'[1]参阅件1-2创担贴息明细表'!B$11:AN$115,39,FALSE)</f>
        <v>-34</v>
      </c>
      <c r="E32" s="18">
        <f>VLOOKUP(B32,'[1]参阅件1-2创担贴息明细表'!B$11:AO$115,40,FALSE)</f>
        <v>-24</v>
      </c>
      <c r="F32" s="18">
        <f t="shared" si="47"/>
        <v>88</v>
      </c>
      <c r="G32" s="18">
        <f>VLOOKUP(B32,'[1]参阅件1-2创担贴息明细表'!B$11:AR$115,43,FALSE)</f>
        <v>40</v>
      </c>
      <c r="H32" s="18">
        <f>VLOOKUP(B32,'[1]参阅件1-2创担贴息明细表'!B$11:AS$115,44,FALSE)</f>
        <v>48</v>
      </c>
      <c r="I32" s="18">
        <f t="shared" si="48"/>
        <v>30</v>
      </c>
      <c r="J32" s="18">
        <f t="shared" si="49"/>
        <v>6</v>
      </c>
      <c r="K32" s="18">
        <f t="shared" si="50"/>
        <v>24</v>
      </c>
      <c r="L32" s="18">
        <f>VLOOKUP(B32,'[1]参阅件1-1测算总表'!B$10:R$115,17,FALSE)</f>
        <v>19</v>
      </c>
      <c r="M32" s="18"/>
      <c r="N32" s="18"/>
      <c r="O32" s="18"/>
      <c r="P32" s="18"/>
      <c r="Q32" s="18"/>
      <c r="R32" s="18"/>
      <c r="S32" s="18">
        <f t="shared" si="51"/>
        <v>49</v>
      </c>
      <c r="T32" s="18">
        <f t="shared" si="52"/>
        <v>25</v>
      </c>
      <c r="U32" s="18">
        <f t="shared" si="53"/>
        <v>24</v>
      </c>
      <c r="V32" s="18">
        <f t="shared" si="54"/>
        <v>151</v>
      </c>
      <c r="W32" s="18">
        <f>VLOOKUP(B32,'[1]参阅件1-1测算总表'!B$10:AE$115,30,FALSE)</f>
        <v>99</v>
      </c>
      <c r="X32" s="18">
        <f>VLOOKUP(B32,'[1]参阅件1-1测算总表'!B$10:AF$115,31,FALSE)</f>
        <v>52</v>
      </c>
      <c r="Y32" s="18">
        <f t="shared" si="55"/>
        <v>-102</v>
      </c>
      <c r="Z32" s="18">
        <f t="shared" si="56"/>
        <v>-74</v>
      </c>
      <c r="AA32" s="18">
        <f t="shared" si="57"/>
        <v>-28</v>
      </c>
      <c r="AB32" s="35"/>
    </row>
    <row r="33" ht="23.25" customHeight="1" spans="1:28">
      <c r="A33" s="23" t="s">
        <v>51</v>
      </c>
      <c r="B33" s="20" t="s">
        <v>52</v>
      </c>
      <c r="C33" s="21">
        <f t="shared" ref="C33:R33" si="58">SUM(C34:C43)</f>
        <v>-307</v>
      </c>
      <c r="D33" s="21">
        <f t="shared" si="58"/>
        <v>-348</v>
      </c>
      <c r="E33" s="21">
        <f t="shared" si="58"/>
        <v>41</v>
      </c>
      <c r="F33" s="21">
        <f t="shared" si="58"/>
        <v>5100</v>
      </c>
      <c r="G33" s="21">
        <f t="shared" si="58"/>
        <v>2803</v>
      </c>
      <c r="H33" s="21">
        <f t="shared" si="58"/>
        <v>2297</v>
      </c>
      <c r="I33" s="21">
        <f t="shared" si="58"/>
        <v>4793</v>
      </c>
      <c r="J33" s="21">
        <f t="shared" si="58"/>
        <v>2455</v>
      </c>
      <c r="K33" s="21">
        <f t="shared" si="58"/>
        <v>2338</v>
      </c>
      <c r="L33" s="21">
        <f t="shared" si="58"/>
        <v>349</v>
      </c>
      <c r="M33" s="21">
        <f t="shared" si="58"/>
        <v>0</v>
      </c>
      <c r="N33" s="21">
        <f t="shared" si="58"/>
        <v>0</v>
      </c>
      <c r="O33" s="21">
        <f t="shared" si="58"/>
        <v>0</v>
      </c>
      <c r="P33" s="21">
        <f t="shared" si="58"/>
        <v>0</v>
      </c>
      <c r="Q33" s="21">
        <f t="shared" si="58"/>
        <v>0</v>
      </c>
      <c r="R33" s="21">
        <f t="shared" si="58"/>
        <v>0</v>
      </c>
      <c r="S33" s="21">
        <f t="shared" ref="S33:AB33" si="59">SUM(S34:S43)</f>
        <v>5142</v>
      </c>
      <c r="T33" s="21">
        <f t="shared" si="59"/>
        <v>2804</v>
      </c>
      <c r="U33" s="21">
        <f t="shared" si="59"/>
        <v>2338</v>
      </c>
      <c r="V33" s="21">
        <f t="shared" si="59"/>
        <v>6468</v>
      </c>
      <c r="W33" s="21">
        <f t="shared" si="59"/>
        <v>4099</v>
      </c>
      <c r="X33" s="21">
        <f t="shared" si="59"/>
        <v>2369</v>
      </c>
      <c r="Y33" s="21">
        <f t="shared" si="59"/>
        <v>-1326</v>
      </c>
      <c r="Z33" s="21">
        <f t="shared" si="59"/>
        <v>-1295</v>
      </c>
      <c r="AA33" s="21">
        <f t="shared" si="59"/>
        <v>-31</v>
      </c>
      <c r="AB33" s="35"/>
    </row>
    <row r="34" ht="23.25" customHeight="1" spans="1:28">
      <c r="A34" s="24"/>
      <c r="B34" s="17" t="s">
        <v>53</v>
      </c>
      <c r="C34" s="18">
        <f>D34+E34</f>
        <v>-26</v>
      </c>
      <c r="D34" s="18">
        <f>VLOOKUP(B34,'[1]参阅件1-2创担贴息明细表'!B$11:AN$115,39,FALSE)</f>
        <v>-19</v>
      </c>
      <c r="E34" s="18">
        <f>VLOOKUP(B34,'[1]参阅件1-2创担贴息明细表'!B$11:AO$115,40,FALSE)</f>
        <v>-7</v>
      </c>
      <c r="F34" s="18">
        <f>G34+H34</f>
        <v>121</v>
      </c>
      <c r="G34" s="18">
        <f>VLOOKUP(B34,'[1]参阅件1-2创担贴息明细表'!B$11:AR$115,43,FALSE)</f>
        <v>67</v>
      </c>
      <c r="H34" s="18">
        <f>VLOOKUP(B34,'[1]参阅件1-2创担贴息明细表'!B$11:AS$115,44,FALSE)</f>
        <v>54</v>
      </c>
      <c r="I34" s="18">
        <f>J34+K34</f>
        <v>95</v>
      </c>
      <c r="J34" s="18">
        <f>D34+G34</f>
        <v>48</v>
      </c>
      <c r="K34" s="18">
        <f>E34+H34</f>
        <v>47</v>
      </c>
      <c r="L34" s="18">
        <f>VLOOKUP(B34,'[1]参阅件1-1测算总表'!B$10:R$115,17,FALSE)</f>
        <v>23</v>
      </c>
      <c r="M34" s="18"/>
      <c r="N34" s="18"/>
      <c r="O34" s="18"/>
      <c r="P34" s="18"/>
      <c r="Q34" s="18"/>
      <c r="R34" s="18"/>
      <c r="S34" s="18">
        <f>T34+U34</f>
        <v>118</v>
      </c>
      <c r="T34" s="18">
        <f>J34+L34+N34+Q34</f>
        <v>71</v>
      </c>
      <c r="U34" s="18">
        <f>K34+O34+R34</f>
        <v>47</v>
      </c>
      <c r="V34" s="18">
        <f>W34+X34</f>
        <v>171</v>
      </c>
      <c r="W34" s="18">
        <f>VLOOKUP(B34,'[1]参阅件1-1测算总表'!B$10:AE$115,30,FALSE)</f>
        <v>114</v>
      </c>
      <c r="X34" s="18">
        <f>VLOOKUP(B34,'[1]参阅件1-1测算总表'!B$10:AF$115,31,FALSE)</f>
        <v>57</v>
      </c>
      <c r="Y34" s="18">
        <f>Z34+AA34</f>
        <v>-53</v>
      </c>
      <c r="Z34" s="18">
        <f>T34-W34</f>
        <v>-43</v>
      </c>
      <c r="AA34" s="18">
        <f>U34-X34</f>
        <v>-10</v>
      </c>
      <c r="AB34" s="35"/>
    </row>
    <row r="35" ht="23.25" customHeight="1" spans="1:28">
      <c r="A35" s="24"/>
      <c r="B35" s="17" t="s">
        <v>54</v>
      </c>
      <c r="C35" s="18">
        <f t="shared" ref="C35:C43" si="60">D35+E35</f>
        <v>-61</v>
      </c>
      <c r="D35" s="18">
        <f>VLOOKUP(B35,'[1]参阅件1-2创担贴息明细表'!B$11:AN$115,39,FALSE)</f>
        <v>-38</v>
      </c>
      <c r="E35" s="18">
        <f>VLOOKUP(B35,'[1]参阅件1-2创担贴息明细表'!B$11:AO$115,40,FALSE)</f>
        <v>-23</v>
      </c>
      <c r="F35" s="18">
        <f t="shared" ref="F35:F43" si="61">G35+H35</f>
        <v>350</v>
      </c>
      <c r="G35" s="18">
        <f>VLOOKUP(B35,'[1]参阅件1-2创担贴息明细表'!B$11:AR$115,43,FALSE)</f>
        <v>230</v>
      </c>
      <c r="H35" s="18">
        <f>VLOOKUP(B35,'[1]参阅件1-2创担贴息明细表'!B$11:AS$115,44,FALSE)</f>
        <v>120</v>
      </c>
      <c r="I35" s="18">
        <f t="shared" ref="I35:I43" si="62">J35+K35</f>
        <v>289</v>
      </c>
      <c r="J35" s="18">
        <f t="shared" ref="J35:J43" si="63">D35+G35</f>
        <v>192</v>
      </c>
      <c r="K35" s="18">
        <f t="shared" ref="K35:K43" si="64">E35+H35</f>
        <v>97</v>
      </c>
      <c r="L35" s="18">
        <f>VLOOKUP(B35,'[1]参阅件1-1测算总表'!B$10:R$115,17,FALSE)</f>
        <v>20</v>
      </c>
      <c r="M35" s="18"/>
      <c r="N35" s="18"/>
      <c r="O35" s="18"/>
      <c r="P35" s="18"/>
      <c r="Q35" s="18"/>
      <c r="R35" s="18"/>
      <c r="S35" s="18">
        <f t="shared" ref="S35:S43" si="65">T35+U35</f>
        <v>309</v>
      </c>
      <c r="T35" s="18">
        <f t="shared" ref="T35:T43" si="66">J35+L35+N35+Q35</f>
        <v>212</v>
      </c>
      <c r="U35" s="18">
        <f t="shared" ref="U35:U43" si="67">K35+O35+R35</f>
        <v>97</v>
      </c>
      <c r="V35" s="18">
        <f t="shared" ref="V35:V43" si="68">W35+X35</f>
        <v>475</v>
      </c>
      <c r="W35" s="18">
        <f>VLOOKUP(B35,'[1]参阅件1-1测算总表'!B$10:AE$115,30,FALSE)</f>
        <v>350</v>
      </c>
      <c r="X35" s="18">
        <f>VLOOKUP(B35,'[1]参阅件1-1测算总表'!B$10:AF$115,31,FALSE)</f>
        <v>125</v>
      </c>
      <c r="Y35" s="18">
        <f t="shared" ref="Y35:Y43" si="69">Z35+AA35</f>
        <v>-166</v>
      </c>
      <c r="Z35" s="18">
        <f t="shared" ref="Z35:Z43" si="70">T35-W35</f>
        <v>-138</v>
      </c>
      <c r="AA35" s="18">
        <f t="shared" ref="AA35:AA43" si="71">U35-X35</f>
        <v>-28</v>
      </c>
      <c r="AB35" s="35"/>
    </row>
    <row r="36" ht="23.25" customHeight="1" spans="1:28">
      <c r="A36" s="24"/>
      <c r="B36" s="17" t="s">
        <v>55</v>
      </c>
      <c r="C36" s="18">
        <f t="shared" si="60"/>
        <v>-26</v>
      </c>
      <c r="D36" s="18">
        <f>VLOOKUP(B36,'[1]参阅件1-2创担贴息明细表'!B$11:AN$115,39,FALSE)</f>
        <v>0</v>
      </c>
      <c r="E36" s="18">
        <f>VLOOKUP(B36,'[1]参阅件1-2创担贴息明细表'!B$11:AO$115,40,FALSE)</f>
        <v>-26</v>
      </c>
      <c r="F36" s="18">
        <f t="shared" si="61"/>
        <v>585</v>
      </c>
      <c r="G36" s="18">
        <f>VLOOKUP(B36,'[1]参阅件1-2创担贴息明细表'!B$11:AR$115,43,FALSE)</f>
        <v>277</v>
      </c>
      <c r="H36" s="18">
        <f>VLOOKUP(B36,'[1]参阅件1-2创担贴息明细表'!B$11:AS$115,44,FALSE)</f>
        <v>308</v>
      </c>
      <c r="I36" s="18">
        <f t="shared" si="62"/>
        <v>559</v>
      </c>
      <c r="J36" s="18">
        <f t="shared" si="63"/>
        <v>277</v>
      </c>
      <c r="K36" s="18">
        <f t="shared" si="64"/>
        <v>282</v>
      </c>
      <c r="L36" s="18">
        <f>VLOOKUP(B36,'[1]参阅件1-1测算总表'!B$10:R$115,17,FALSE)</f>
        <v>12</v>
      </c>
      <c r="M36" s="18"/>
      <c r="N36" s="18"/>
      <c r="O36" s="18"/>
      <c r="P36" s="18"/>
      <c r="Q36" s="18"/>
      <c r="R36" s="18"/>
      <c r="S36" s="18">
        <f t="shared" si="65"/>
        <v>571</v>
      </c>
      <c r="T36" s="18">
        <f t="shared" si="66"/>
        <v>289</v>
      </c>
      <c r="U36" s="18">
        <f t="shared" si="67"/>
        <v>282</v>
      </c>
      <c r="V36" s="18">
        <f t="shared" si="68"/>
        <v>671</v>
      </c>
      <c r="W36" s="18">
        <f>VLOOKUP(B36,'[1]参阅件1-1测算总表'!B$10:AE$115,30,FALSE)</f>
        <v>356</v>
      </c>
      <c r="X36" s="18">
        <f>VLOOKUP(B36,'[1]参阅件1-1测算总表'!B$10:AF$115,31,FALSE)</f>
        <v>315</v>
      </c>
      <c r="Y36" s="18">
        <f t="shared" si="69"/>
        <v>-100</v>
      </c>
      <c r="Z36" s="18">
        <f t="shared" si="70"/>
        <v>-67</v>
      </c>
      <c r="AA36" s="18">
        <f t="shared" si="71"/>
        <v>-33</v>
      </c>
      <c r="AB36" s="35"/>
    </row>
    <row r="37" ht="23.25" customHeight="1" spans="1:28">
      <c r="A37" s="24"/>
      <c r="B37" s="17" t="s">
        <v>56</v>
      </c>
      <c r="C37" s="18">
        <f t="shared" si="60"/>
        <v>-26</v>
      </c>
      <c r="D37" s="18">
        <f>VLOOKUP(B37,'[1]参阅件1-2创担贴息明细表'!B$11:AN$115,39,FALSE)</f>
        <v>-48</v>
      </c>
      <c r="E37" s="18">
        <f>VLOOKUP(B37,'[1]参阅件1-2创担贴息明细表'!B$11:AO$115,40,FALSE)</f>
        <v>22</v>
      </c>
      <c r="F37" s="18">
        <f t="shared" si="61"/>
        <v>432</v>
      </c>
      <c r="G37" s="18">
        <f>VLOOKUP(B37,'[1]参阅件1-2创担贴息明细表'!B$11:AR$115,43,FALSE)</f>
        <v>177</v>
      </c>
      <c r="H37" s="18">
        <f>VLOOKUP(B37,'[1]参阅件1-2创担贴息明细表'!B$11:AS$115,44,FALSE)</f>
        <v>255</v>
      </c>
      <c r="I37" s="18">
        <f t="shared" si="62"/>
        <v>406</v>
      </c>
      <c r="J37" s="18">
        <f t="shared" si="63"/>
        <v>129</v>
      </c>
      <c r="K37" s="18">
        <f t="shared" si="64"/>
        <v>277</v>
      </c>
      <c r="L37" s="18">
        <f>VLOOKUP(B37,'[1]参阅件1-1测算总表'!B$10:R$115,17,FALSE)</f>
        <v>32</v>
      </c>
      <c r="M37" s="18"/>
      <c r="N37" s="18"/>
      <c r="O37" s="18"/>
      <c r="P37" s="18"/>
      <c r="Q37" s="18"/>
      <c r="R37" s="18"/>
      <c r="S37" s="18">
        <f t="shared" si="65"/>
        <v>438</v>
      </c>
      <c r="T37" s="18">
        <f t="shared" si="66"/>
        <v>161</v>
      </c>
      <c r="U37" s="18">
        <f t="shared" si="67"/>
        <v>277</v>
      </c>
      <c r="V37" s="18">
        <f t="shared" si="68"/>
        <v>561</v>
      </c>
      <c r="W37" s="18">
        <f>VLOOKUP(B37,'[1]参阅件1-1测算总表'!B$10:AE$115,30,FALSE)</f>
        <v>296</v>
      </c>
      <c r="X37" s="18">
        <f>VLOOKUP(B37,'[1]参阅件1-1测算总表'!B$10:AF$115,31,FALSE)</f>
        <v>265</v>
      </c>
      <c r="Y37" s="18">
        <f t="shared" si="69"/>
        <v>-123</v>
      </c>
      <c r="Z37" s="18">
        <f t="shared" si="70"/>
        <v>-135</v>
      </c>
      <c r="AA37" s="18">
        <f t="shared" si="71"/>
        <v>12</v>
      </c>
      <c r="AB37" s="35"/>
    </row>
    <row r="38" ht="23.25" customHeight="1" spans="1:28">
      <c r="A38" s="24"/>
      <c r="B38" s="17" t="s">
        <v>57</v>
      </c>
      <c r="C38" s="18">
        <f t="shared" si="60"/>
        <v>-223</v>
      </c>
      <c r="D38" s="18">
        <f>VLOOKUP(B38,'[1]参阅件1-2创担贴息明细表'!B$11:AN$115,39,FALSE)</f>
        <v>-157</v>
      </c>
      <c r="E38" s="18">
        <f>VLOOKUP(B38,'[1]参阅件1-2创担贴息明细表'!B$11:AO$115,40,FALSE)</f>
        <v>-66</v>
      </c>
      <c r="F38" s="18">
        <f t="shared" si="61"/>
        <v>356</v>
      </c>
      <c r="G38" s="18">
        <f>VLOOKUP(B38,'[1]参阅件1-2创担贴息明细表'!B$11:AR$115,43,FALSE)</f>
        <v>225</v>
      </c>
      <c r="H38" s="18">
        <f>VLOOKUP(B38,'[1]参阅件1-2创担贴息明细表'!B$11:AS$115,44,FALSE)</f>
        <v>131</v>
      </c>
      <c r="I38" s="18">
        <f t="shared" si="62"/>
        <v>133</v>
      </c>
      <c r="J38" s="18">
        <f t="shared" si="63"/>
        <v>68</v>
      </c>
      <c r="K38" s="18">
        <f t="shared" si="64"/>
        <v>65</v>
      </c>
      <c r="L38" s="18">
        <f>VLOOKUP(B38,'[1]参阅件1-1测算总表'!B$10:R$115,17,FALSE)</f>
        <v>31</v>
      </c>
      <c r="M38" s="18"/>
      <c r="N38" s="18"/>
      <c r="O38" s="18"/>
      <c r="P38" s="18"/>
      <c r="Q38" s="18"/>
      <c r="R38" s="18"/>
      <c r="S38" s="18">
        <f t="shared" si="65"/>
        <v>164</v>
      </c>
      <c r="T38" s="18">
        <f t="shared" si="66"/>
        <v>99</v>
      </c>
      <c r="U38" s="18">
        <f t="shared" si="67"/>
        <v>65</v>
      </c>
      <c r="V38" s="18">
        <f t="shared" si="68"/>
        <v>646</v>
      </c>
      <c r="W38" s="18">
        <f>VLOOKUP(B38,'[1]参阅件1-1测算总表'!B$10:AE$115,30,FALSE)</f>
        <v>512</v>
      </c>
      <c r="X38" s="18">
        <f>VLOOKUP(B38,'[1]参阅件1-1测算总表'!B$10:AF$115,31,FALSE)</f>
        <v>134</v>
      </c>
      <c r="Y38" s="18">
        <f t="shared" si="69"/>
        <v>-482</v>
      </c>
      <c r="Z38" s="18">
        <f t="shared" si="70"/>
        <v>-413</v>
      </c>
      <c r="AA38" s="18">
        <f t="shared" si="71"/>
        <v>-69</v>
      </c>
      <c r="AB38" s="35"/>
    </row>
    <row r="39" ht="23.25" customHeight="1" spans="1:28">
      <c r="A39" s="24"/>
      <c r="B39" s="17" t="s">
        <v>58</v>
      </c>
      <c r="C39" s="18">
        <f t="shared" si="60"/>
        <v>229</v>
      </c>
      <c r="D39" s="18">
        <f>VLOOKUP(B39,'[1]参阅件1-2创担贴息明细表'!B$11:AN$115,39,FALSE)</f>
        <v>104</v>
      </c>
      <c r="E39" s="18">
        <f>VLOOKUP(B39,'[1]参阅件1-2创担贴息明细表'!B$11:AO$115,40,FALSE)</f>
        <v>125</v>
      </c>
      <c r="F39" s="18">
        <f t="shared" si="61"/>
        <v>1840</v>
      </c>
      <c r="G39" s="18">
        <f>VLOOKUP(B39,'[1]参阅件1-2创担贴息明细表'!B$11:AR$115,43,FALSE)</f>
        <v>931</v>
      </c>
      <c r="H39" s="18">
        <f>VLOOKUP(B39,'[1]参阅件1-2创担贴息明细表'!B$11:AS$115,44,FALSE)</f>
        <v>909</v>
      </c>
      <c r="I39" s="18">
        <f t="shared" si="62"/>
        <v>2069</v>
      </c>
      <c r="J39" s="18">
        <f t="shared" si="63"/>
        <v>1035</v>
      </c>
      <c r="K39" s="18">
        <f t="shared" si="64"/>
        <v>1034</v>
      </c>
      <c r="L39" s="18">
        <f>VLOOKUP(B39,'[1]参阅件1-1测算总表'!B$10:R$115,17,FALSE)</f>
        <v>85</v>
      </c>
      <c r="M39" s="18"/>
      <c r="N39" s="18"/>
      <c r="O39" s="18"/>
      <c r="P39" s="18"/>
      <c r="Q39" s="18"/>
      <c r="R39" s="18"/>
      <c r="S39" s="18">
        <f t="shared" si="65"/>
        <v>2154</v>
      </c>
      <c r="T39" s="18">
        <f t="shared" si="66"/>
        <v>1120</v>
      </c>
      <c r="U39" s="18">
        <f t="shared" si="67"/>
        <v>1034</v>
      </c>
      <c r="V39" s="18">
        <f t="shared" si="68"/>
        <v>1976</v>
      </c>
      <c r="W39" s="18">
        <f>VLOOKUP(B39,'[1]参阅件1-1测算总表'!B$10:AE$115,30,FALSE)</f>
        <v>1051</v>
      </c>
      <c r="X39" s="18">
        <f>VLOOKUP(B39,'[1]参阅件1-1测算总表'!B$10:AF$115,31,FALSE)</f>
        <v>925</v>
      </c>
      <c r="Y39" s="18">
        <f t="shared" si="69"/>
        <v>178</v>
      </c>
      <c r="Z39" s="18">
        <f t="shared" si="70"/>
        <v>69</v>
      </c>
      <c r="AA39" s="18">
        <f t="shared" si="71"/>
        <v>109</v>
      </c>
      <c r="AB39" s="35"/>
    </row>
    <row r="40" ht="23.25" customHeight="1" spans="1:28">
      <c r="A40" s="24"/>
      <c r="B40" s="17" t="s">
        <v>59</v>
      </c>
      <c r="C40" s="18">
        <f t="shared" si="60"/>
        <v>-79</v>
      </c>
      <c r="D40" s="18">
        <f>VLOOKUP(B40,'[1]参阅件1-2创担贴息明细表'!B$11:AN$115,39,FALSE)</f>
        <v>-51</v>
      </c>
      <c r="E40" s="18">
        <f>VLOOKUP(B40,'[1]参阅件1-2创担贴息明细表'!B$11:AO$115,40,FALSE)</f>
        <v>-28</v>
      </c>
      <c r="F40" s="18">
        <f t="shared" si="61"/>
        <v>231</v>
      </c>
      <c r="G40" s="18">
        <f>VLOOKUP(B40,'[1]参阅件1-2创担贴息明细表'!B$11:AR$115,43,FALSE)</f>
        <v>121</v>
      </c>
      <c r="H40" s="18">
        <f>VLOOKUP(B40,'[1]参阅件1-2创担贴息明细表'!B$11:AS$115,44,FALSE)</f>
        <v>110</v>
      </c>
      <c r="I40" s="18">
        <f t="shared" si="62"/>
        <v>152</v>
      </c>
      <c r="J40" s="18">
        <f t="shared" si="63"/>
        <v>70</v>
      </c>
      <c r="K40" s="18">
        <f t="shared" si="64"/>
        <v>82</v>
      </c>
      <c r="L40" s="18">
        <f>VLOOKUP(B40,'[1]参阅件1-1测算总表'!B$10:R$115,17,FALSE)</f>
        <v>34</v>
      </c>
      <c r="M40" s="18"/>
      <c r="N40" s="18"/>
      <c r="O40" s="18"/>
      <c r="P40" s="18"/>
      <c r="Q40" s="18"/>
      <c r="R40" s="18"/>
      <c r="S40" s="18">
        <f t="shared" si="65"/>
        <v>186</v>
      </c>
      <c r="T40" s="18">
        <f t="shared" si="66"/>
        <v>104</v>
      </c>
      <c r="U40" s="18">
        <f t="shared" si="67"/>
        <v>82</v>
      </c>
      <c r="V40" s="18">
        <f t="shared" si="68"/>
        <v>342</v>
      </c>
      <c r="W40" s="18">
        <f>VLOOKUP(B40,'[1]参阅件1-1测算总表'!B$10:AE$115,30,FALSE)</f>
        <v>227</v>
      </c>
      <c r="X40" s="18">
        <f>VLOOKUP(B40,'[1]参阅件1-1测算总表'!B$10:AF$115,31,FALSE)</f>
        <v>115</v>
      </c>
      <c r="Y40" s="18">
        <f t="shared" si="69"/>
        <v>-156</v>
      </c>
      <c r="Z40" s="18">
        <f t="shared" si="70"/>
        <v>-123</v>
      </c>
      <c r="AA40" s="18">
        <f t="shared" si="71"/>
        <v>-33</v>
      </c>
      <c r="AB40" s="35"/>
    </row>
    <row r="41" ht="23.25" customHeight="1" spans="1:28">
      <c r="A41" s="24"/>
      <c r="B41" s="17" t="s">
        <v>60</v>
      </c>
      <c r="C41" s="18">
        <f t="shared" si="60"/>
        <v>0</v>
      </c>
      <c r="D41" s="18">
        <f>VLOOKUP(B41,'[1]参阅件1-2创担贴息明细表'!B$11:AN$115,39,FALSE)</f>
        <v>-44</v>
      </c>
      <c r="E41" s="18">
        <f>VLOOKUP(B41,'[1]参阅件1-2创担贴息明细表'!B$11:AO$115,40,FALSE)</f>
        <v>44</v>
      </c>
      <c r="F41" s="18">
        <f t="shared" si="61"/>
        <v>487</v>
      </c>
      <c r="G41" s="18">
        <f>VLOOKUP(B41,'[1]参阅件1-2创担贴息明细表'!B$11:AR$115,43,FALSE)</f>
        <v>323</v>
      </c>
      <c r="H41" s="18">
        <f>VLOOKUP(B41,'[1]参阅件1-2创担贴息明细表'!B$11:AS$115,44,FALSE)</f>
        <v>164</v>
      </c>
      <c r="I41" s="18">
        <f t="shared" si="62"/>
        <v>487</v>
      </c>
      <c r="J41" s="18">
        <f t="shared" si="63"/>
        <v>279</v>
      </c>
      <c r="K41" s="18">
        <f t="shared" si="64"/>
        <v>208</v>
      </c>
      <c r="L41" s="18">
        <f>VLOOKUP(B41,'[1]参阅件1-1测算总表'!B$10:R$115,17,FALSE)</f>
        <v>35</v>
      </c>
      <c r="M41" s="18"/>
      <c r="N41" s="18"/>
      <c r="O41" s="18"/>
      <c r="P41" s="18"/>
      <c r="Q41" s="18"/>
      <c r="R41" s="18"/>
      <c r="S41" s="18">
        <f t="shared" si="65"/>
        <v>522</v>
      </c>
      <c r="T41" s="18">
        <f t="shared" si="66"/>
        <v>314</v>
      </c>
      <c r="U41" s="18">
        <f t="shared" si="67"/>
        <v>208</v>
      </c>
      <c r="V41" s="18">
        <f t="shared" si="68"/>
        <v>649</v>
      </c>
      <c r="W41" s="18">
        <f>VLOOKUP(B41,'[1]参阅件1-1测算总表'!B$10:AE$115,30,FALSE)</f>
        <v>477</v>
      </c>
      <c r="X41" s="18">
        <f>VLOOKUP(B41,'[1]参阅件1-1测算总表'!B$10:AF$115,31,FALSE)</f>
        <v>172</v>
      </c>
      <c r="Y41" s="18">
        <f t="shared" si="69"/>
        <v>-127</v>
      </c>
      <c r="Z41" s="18">
        <f t="shared" si="70"/>
        <v>-163</v>
      </c>
      <c r="AA41" s="18">
        <f t="shared" si="71"/>
        <v>36</v>
      </c>
      <c r="AB41" s="35"/>
    </row>
    <row r="42" ht="23.25" customHeight="1" spans="1:28">
      <c r="A42" s="19"/>
      <c r="B42" s="17" t="s">
        <v>61</v>
      </c>
      <c r="C42" s="18">
        <f t="shared" si="60"/>
        <v>-59</v>
      </c>
      <c r="D42" s="18">
        <f>VLOOKUP(B42,'[1]参阅件1-2创担贴息明细表'!B$11:AN$115,39,FALSE)</f>
        <v>-75</v>
      </c>
      <c r="E42" s="18">
        <f>VLOOKUP(B42,'[1]参阅件1-2创担贴息明细表'!B$11:AO$115,40,FALSE)</f>
        <v>16</v>
      </c>
      <c r="F42" s="18">
        <f t="shared" si="61"/>
        <v>363</v>
      </c>
      <c r="G42" s="18">
        <f>VLOOKUP(B42,'[1]参阅件1-2创担贴息明细表'!B$11:AR$115,43,FALSE)</f>
        <v>227</v>
      </c>
      <c r="H42" s="18">
        <f>VLOOKUP(B42,'[1]参阅件1-2创担贴息明细表'!B$11:AS$115,44,FALSE)</f>
        <v>136</v>
      </c>
      <c r="I42" s="18">
        <f t="shared" si="62"/>
        <v>304</v>
      </c>
      <c r="J42" s="18">
        <f t="shared" si="63"/>
        <v>152</v>
      </c>
      <c r="K42" s="18">
        <f t="shared" si="64"/>
        <v>152</v>
      </c>
      <c r="L42" s="18">
        <f>VLOOKUP(B42,'[1]参阅件1-1测算总表'!B$10:R$115,17,FALSE)</f>
        <v>30</v>
      </c>
      <c r="M42" s="18"/>
      <c r="N42" s="18"/>
      <c r="O42" s="18"/>
      <c r="P42" s="18"/>
      <c r="Q42" s="18"/>
      <c r="R42" s="18"/>
      <c r="S42" s="18">
        <f t="shared" si="65"/>
        <v>334</v>
      </c>
      <c r="T42" s="18">
        <f t="shared" si="66"/>
        <v>182</v>
      </c>
      <c r="U42" s="18">
        <f t="shared" si="67"/>
        <v>152</v>
      </c>
      <c r="V42" s="18">
        <f t="shared" si="68"/>
        <v>539</v>
      </c>
      <c r="W42" s="18">
        <f>VLOOKUP(B42,'[1]参阅件1-1测算总表'!B$10:AE$115,30,FALSE)</f>
        <v>398</v>
      </c>
      <c r="X42" s="18">
        <f>VLOOKUP(B42,'[1]参阅件1-1测算总表'!B$10:AF$115,31,FALSE)</f>
        <v>141</v>
      </c>
      <c r="Y42" s="18">
        <f t="shared" si="69"/>
        <v>-205</v>
      </c>
      <c r="Z42" s="18">
        <f t="shared" si="70"/>
        <v>-216</v>
      </c>
      <c r="AA42" s="18">
        <f t="shared" si="71"/>
        <v>11</v>
      </c>
      <c r="AB42" s="35"/>
    </row>
    <row r="43" ht="23.25" customHeight="1" spans="1:28">
      <c r="A43" s="19"/>
      <c r="B43" s="17" t="s">
        <v>62</v>
      </c>
      <c r="C43" s="18">
        <f t="shared" si="60"/>
        <v>-36</v>
      </c>
      <c r="D43" s="18">
        <f>VLOOKUP(B43,'[1]参阅件1-2创担贴息明细表'!B$11:AN$115,39,FALSE)</f>
        <v>-20</v>
      </c>
      <c r="E43" s="18">
        <f>VLOOKUP(B43,'[1]参阅件1-2创担贴息明细表'!B$11:AO$115,40,FALSE)</f>
        <v>-16</v>
      </c>
      <c r="F43" s="18">
        <f t="shared" si="61"/>
        <v>335</v>
      </c>
      <c r="G43" s="18">
        <f>VLOOKUP(B43,'[1]参阅件1-2创担贴息明细表'!B$11:AR$115,43,FALSE)</f>
        <v>225</v>
      </c>
      <c r="H43" s="18">
        <f>VLOOKUP(B43,'[1]参阅件1-2创担贴息明细表'!B$11:AS$115,44,FALSE)</f>
        <v>110</v>
      </c>
      <c r="I43" s="18">
        <f t="shared" si="62"/>
        <v>299</v>
      </c>
      <c r="J43" s="18">
        <f t="shared" si="63"/>
        <v>205</v>
      </c>
      <c r="K43" s="18">
        <f t="shared" si="64"/>
        <v>94</v>
      </c>
      <c r="L43" s="18">
        <f>VLOOKUP(B43,'[1]参阅件1-1测算总表'!B$10:R$115,17,FALSE)</f>
        <v>47</v>
      </c>
      <c r="M43" s="18"/>
      <c r="N43" s="18"/>
      <c r="O43" s="18"/>
      <c r="P43" s="18"/>
      <c r="Q43" s="18"/>
      <c r="R43" s="18"/>
      <c r="S43" s="18">
        <f t="shared" si="65"/>
        <v>346</v>
      </c>
      <c r="T43" s="18">
        <f t="shared" si="66"/>
        <v>252</v>
      </c>
      <c r="U43" s="18">
        <f t="shared" si="67"/>
        <v>94</v>
      </c>
      <c r="V43" s="18">
        <f t="shared" si="68"/>
        <v>438</v>
      </c>
      <c r="W43" s="18">
        <f>VLOOKUP(B43,'[1]参阅件1-1测算总表'!B$10:AE$115,30,FALSE)</f>
        <v>318</v>
      </c>
      <c r="X43" s="18">
        <f>VLOOKUP(B43,'[1]参阅件1-1测算总表'!B$10:AF$115,31,FALSE)</f>
        <v>120</v>
      </c>
      <c r="Y43" s="18">
        <f t="shared" si="69"/>
        <v>-92</v>
      </c>
      <c r="Z43" s="18">
        <f t="shared" si="70"/>
        <v>-66</v>
      </c>
      <c r="AA43" s="18">
        <f t="shared" si="71"/>
        <v>-26</v>
      </c>
      <c r="AB43" s="35"/>
    </row>
    <row r="44" ht="23.25" customHeight="1" spans="1:28">
      <c r="A44" s="19" t="s">
        <v>63</v>
      </c>
      <c r="B44" s="20" t="s">
        <v>64</v>
      </c>
      <c r="C44" s="21">
        <f t="shared" ref="C44:R44" si="72">SUM(C45:C51)</f>
        <v>-270</v>
      </c>
      <c r="D44" s="21">
        <f t="shared" si="72"/>
        <v>-175</v>
      </c>
      <c r="E44" s="21">
        <f t="shared" si="72"/>
        <v>-95</v>
      </c>
      <c r="F44" s="21">
        <f t="shared" si="72"/>
        <v>3408</v>
      </c>
      <c r="G44" s="21">
        <f t="shared" si="72"/>
        <v>2050</v>
      </c>
      <c r="H44" s="21">
        <f t="shared" si="72"/>
        <v>1358</v>
      </c>
      <c r="I44" s="21">
        <f t="shared" si="72"/>
        <v>3138</v>
      </c>
      <c r="J44" s="21">
        <f t="shared" si="72"/>
        <v>1875</v>
      </c>
      <c r="K44" s="21">
        <f t="shared" si="72"/>
        <v>1263</v>
      </c>
      <c r="L44" s="21">
        <f t="shared" si="72"/>
        <v>328</v>
      </c>
      <c r="M44" s="21">
        <f t="shared" si="72"/>
        <v>0</v>
      </c>
      <c r="N44" s="21">
        <f t="shared" si="72"/>
        <v>0</v>
      </c>
      <c r="O44" s="21">
        <f t="shared" si="72"/>
        <v>0</v>
      </c>
      <c r="P44" s="21">
        <f t="shared" si="72"/>
        <v>0</v>
      </c>
      <c r="Q44" s="21">
        <f t="shared" si="72"/>
        <v>0</v>
      </c>
      <c r="R44" s="21">
        <f t="shared" si="72"/>
        <v>0</v>
      </c>
      <c r="S44" s="21">
        <f t="shared" ref="S44:AB44" si="73">SUM(S45:S51)</f>
        <v>3466</v>
      </c>
      <c r="T44" s="21">
        <f t="shared" si="73"/>
        <v>2203</v>
      </c>
      <c r="U44" s="21">
        <f t="shared" si="73"/>
        <v>1263</v>
      </c>
      <c r="V44" s="21">
        <f t="shared" si="73"/>
        <v>4348</v>
      </c>
      <c r="W44" s="21">
        <f t="shared" si="73"/>
        <v>2888</v>
      </c>
      <c r="X44" s="21">
        <f t="shared" si="73"/>
        <v>1460</v>
      </c>
      <c r="Y44" s="21">
        <f t="shared" si="73"/>
        <v>-882</v>
      </c>
      <c r="Z44" s="21">
        <f t="shared" si="73"/>
        <v>-685</v>
      </c>
      <c r="AA44" s="21">
        <f t="shared" si="73"/>
        <v>-197</v>
      </c>
      <c r="AB44" s="35"/>
    </row>
    <row r="45" ht="23.25" customHeight="1" spans="1:28">
      <c r="A45" s="19"/>
      <c r="B45" s="17" t="s">
        <v>65</v>
      </c>
      <c r="C45" s="18">
        <f>D45+E45</f>
        <v>-363</v>
      </c>
      <c r="D45" s="18">
        <f>VLOOKUP(B45,'[1]参阅件1-2创担贴息明细表'!B$11:AN$115,39,FALSE)</f>
        <v>-224</v>
      </c>
      <c r="E45" s="18">
        <f>VLOOKUP(B45,'[1]参阅件1-2创担贴息明细表'!B$11:AO$115,40,FALSE)</f>
        <v>-139</v>
      </c>
      <c r="F45" s="18">
        <f>G45+H45</f>
        <v>1061</v>
      </c>
      <c r="G45" s="18">
        <f>VLOOKUP(B45,'[1]参阅件1-2创担贴息明细表'!B$11:AR$115,43,FALSE)</f>
        <v>557</v>
      </c>
      <c r="H45" s="18">
        <f>VLOOKUP(B45,'[1]参阅件1-2创担贴息明细表'!B$11:AS$115,44,FALSE)</f>
        <v>504</v>
      </c>
      <c r="I45" s="18">
        <f>J45+K45</f>
        <v>698</v>
      </c>
      <c r="J45" s="18">
        <f>D45+G45</f>
        <v>333</v>
      </c>
      <c r="K45" s="18">
        <f>E45+H45</f>
        <v>365</v>
      </c>
      <c r="L45" s="18">
        <f>VLOOKUP(B45,'[1]参阅件1-1测算总表'!B$10:R$115,17,FALSE)</f>
        <v>87</v>
      </c>
      <c r="M45" s="18"/>
      <c r="N45" s="18"/>
      <c r="O45" s="18"/>
      <c r="P45" s="18"/>
      <c r="Q45" s="18"/>
      <c r="R45" s="18"/>
      <c r="S45" s="18">
        <f>T45+U45</f>
        <v>785</v>
      </c>
      <c r="T45" s="18">
        <f>J45+L45+N45+Q45</f>
        <v>420</v>
      </c>
      <c r="U45" s="18">
        <f>K45+O45+R45</f>
        <v>365</v>
      </c>
      <c r="V45" s="18">
        <f>W45+X45</f>
        <v>1570</v>
      </c>
      <c r="W45" s="18">
        <f>VLOOKUP(B45,'[1]参阅件1-1测算总表'!B$10:AE$115,30,FALSE)</f>
        <v>1034</v>
      </c>
      <c r="X45" s="18">
        <f>VLOOKUP(B45,'[1]参阅件1-1测算总表'!B$10:AF$115,31,FALSE)</f>
        <v>536</v>
      </c>
      <c r="Y45" s="18">
        <f>Z45+AA45</f>
        <v>-785</v>
      </c>
      <c r="Z45" s="18">
        <f>T45-W45</f>
        <v>-614</v>
      </c>
      <c r="AA45" s="18">
        <f>U45-X45</f>
        <v>-171</v>
      </c>
      <c r="AB45" s="35"/>
    </row>
    <row r="46" ht="23.25" customHeight="1" spans="1:28">
      <c r="A46" s="19"/>
      <c r="B46" s="17" t="s">
        <v>66</v>
      </c>
      <c r="C46" s="18">
        <f t="shared" ref="C46:C51" si="74">D46+E46</f>
        <v>-7</v>
      </c>
      <c r="D46" s="18">
        <f>VLOOKUP(B46,'[1]参阅件1-2创担贴息明细表'!B$11:AN$115,39,FALSE)</f>
        <v>-9</v>
      </c>
      <c r="E46" s="18">
        <f>VLOOKUP(B46,'[1]参阅件1-2创担贴息明细表'!B$11:AO$115,40,FALSE)</f>
        <v>2</v>
      </c>
      <c r="F46" s="18">
        <f t="shared" ref="F46:F51" si="75">G46+H46</f>
        <v>638</v>
      </c>
      <c r="G46" s="18">
        <f>VLOOKUP(B46,'[1]参阅件1-2创担贴息明细表'!B$11:AR$115,43,FALSE)</f>
        <v>387</v>
      </c>
      <c r="H46" s="18">
        <f>VLOOKUP(B46,'[1]参阅件1-2创担贴息明细表'!B$11:AS$115,44,FALSE)</f>
        <v>251</v>
      </c>
      <c r="I46" s="18">
        <f t="shared" ref="I46:I51" si="76">J46+K46</f>
        <v>631</v>
      </c>
      <c r="J46" s="18">
        <f t="shared" ref="J46:J51" si="77">D46+G46</f>
        <v>378</v>
      </c>
      <c r="K46" s="18">
        <f t="shared" ref="K46:K51" si="78">E46+H46</f>
        <v>253</v>
      </c>
      <c r="L46" s="18">
        <f>VLOOKUP(B46,'[1]参阅件1-1测算总表'!B$10:R$115,17,FALSE)</f>
        <v>91</v>
      </c>
      <c r="M46" s="18"/>
      <c r="N46" s="18"/>
      <c r="O46" s="18"/>
      <c r="P46" s="18"/>
      <c r="Q46" s="18"/>
      <c r="R46" s="18"/>
      <c r="S46" s="18">
        <f t="shared" ref="S46:S51" si="79">T46+U46</f>
        <v>722</v>
      </c>
      <c r="T46" s="18">
        <f t="shared" ref="T46:T51" si="80">J46+L46+N46+Q46</f>
        <v>469</v>
      </c>
      <c r="U46" s="18">
        <f t="shared" ref="U46:U51" si="81">K46+O46+R46</f>
        <v>253</v>
      </c>
      <c r="V46" s="18">
        <f t="shared" ref="V46:V51" si="82">W46+X46</f>
        <v>783</v>
      </c>
      <c r="W46" s="18">
        <f>VLOOKUP(B46,'[1]参阅件1-1测算总表'!B$10:AE$115,30,FALSE)</f>
        <v>512</v>
      </c>
      <c r="X46" s="18">
        <f>VLOOKUP(B46,'[1]参阅件1-1测算总表'!B$10:AF$115,31,FALSE)</f>
        <v>271</v>
      </c>
      <c r="Y46" s="18">
        <f t="shared" ref="Y46:Y51" si="83">Z46+AA46</f>
        <v>-61</v>
      </c>
      <c r="Z46" s="18">
        <f t="shared" ref="Z46:Z51" si="84">T46-W46</f>
        <v>-43</v>
      </c>
      <c r="AA46" s="18">
        <f t="shared" ref="AA46:AA51" si="85">U46-X46</f>
        <v>-18</v>
      </c>
      <c r="AB46" s="35"/>
    </row>
    <row r="47" ht="23.25" customHeight="1" spans="1:28">
      <c r="A47" s="19"/>
      <c r="B47" s="17" t="s">
        <v>67</v>
      </c>
      <c r="C47" s="18">
        <f t="shared" si="74"/>
        <v>-29</v>
      </c>
      <c r="D47" s="18">
        <f>VLOOKUP(B47,'[1]参阅件1-2创担贴息明细表'!B$11:AN$115,39,FALSE)</f>
        <v>-7</v>
      </c>
      <c r="E47" s="18">
        <f>VLOOKUP(B47,'[1]参阅件1-2创担贴息明细表'!B$11:AO$115,40,FALSE)</f>
        <v>-22</v>
      </c>
      <c r="F47" s="18">
        <f t="shared" si="75"/>
        <v>179</v>
      </c>
      <c r="G47" s="18">
        <f>VLOOKUP(B47,'[1]参阅件1-2创担贴息明细表'!B$11:AR$115,43,FALSE)</f>
        <v>108</v>
      </c>
      <c r="H47" s="18">
        <f>VLOOKUP(B47,'[1]参阅件1-2创担贴息明细表'!B$11:AS$115,44,FALSE)</f>
        <v>71</v>
      </c>
      <c r="I47" s="18">
        <f t="shared" si="76"/>
        <v>150</v>
      </c>
      <c r="J47" s="18">
        <f t="shared" si="77"/>
        <v>101</v>
      </c>
      <c r="K47" s="18">
        <f t="shared" si="78"/>
        <v>49</v>
      </c>
      <c r="L47" s="18">
        <f>VLOOKUP(B47,'[1]参阅件1-1测算总表'!B$10:R$115,17,FALSE)</f>
        <v>17</v>
      </c>
      <c r="M47" s="18"/>
      <c r="N47" s="18"/>
      <c r="O47" s="18"/>
      <c r="P47" s="18"/>
      <c r="Q47" s="18"/>
      <c r="R47" s="18"/>
      <c r="S47" s="18">
        <f t="shared" si="79"/>
        <v>167</v>
      </c>
      <c r="T47" s="18">
        <f t="shared" si="80"/>
        <v>118</v>
      </c>
      <c r="U47" s="18">
        <f t="shared" si="81"/>
        <v>49</v>
      </c>
      <c r="V47" s="18">
        <f t="shared" si="82"/>
        <v>225</v>
      </c>
      <c r="W47" s="18">
        <f>VLOOKUP(B47,'[1]参阅件1-1测算总表'!B$10:AE$115,30,FALSE)</f>
        <v>148</v>
      </c>
      <c r="X47" s="18">
        <f>VLOOKUP(B47,'[1]参阅件1-1测算总表'!B$10:AF$115,31,FALSE)</f>
        <v>77</v>
      </c>
      <c r="Y47" s="18">
        <f t="shared" si="83"/>
        <v>-58</v>
      </c>
      <c r="Z47" s="18">
        <f t="shared" si="84"/>
        <v>-30</v>
      </c>
      <c r="AA47" s="18">
        <f t="shared" si="85"/>
        <v>-28</v>
      </c>
      <c r="AB47" s="35"/>
    </row>
    <row r="48" ht="23.25" customHeight="1" spans="1:28">
      <c r="A48" s="19"/>
      <c r="B48" s="17" t="s">
        <v>68</v>
      </c>
      <c r="C48" s="18">
        <f t="shared" si="74"/>
        <v>227</v>
      </c>
      <c r="D48" s="18">
        <f>VLOOKUP(B48,'[1]参阅件1-2创担贴息明细表'!B$11:AN$115,39,FALSE)</f>
        <v>149</v>
      </c>
      <c r="E48" s="18">
        <f>VLOOKUP(B48,'[1]参阅件1-2创担贴息明细表'!B$11:AO$115,40,FALSE)</f>
        <v>78</v>
      </c>
      <c r="F48" s="18">
        <f t="shared" si="75"/>
        <v>636</v>
      </c>
      <c r="G48" s="18">
        <f>VLOOKUP(B48,'[1]参阅件1-2创担贴息明细表'!B$11:AR$115,43,FALSE)</f>
        <v>455</v>
      </c>
      <c r="H48" s="18">
        <f>VLOOKUP(B48,'[1]参阅件1-2创担贴息明细表'!B$11:AS$115,44,FALSE)</f>
        <v>181</v>
      </c>
      <c r="I48" s="18">
        <f t="shared" si="76"/>
        <v>863</v>
      </c>
      <c r="J48" s="18">
        <f t="shared" si="77"/>
        <v>604</v>
      </c>
      <c r="K48" s="18">
        <f t="shared" si="78"/>
        <v>259</v>
      </c>
      <c r="L48" s="18">
        <f>VLOOKUP(B48,'[1]参阅件1-1测算总表'!B$10:R$115,17,FALSE)</f>
        <v>47</v>
      </c>
      <c r="M48" s="18"/>
      <c r="N48" s="18"/>
      <c r="O48" s="18"/>
      <c r="P48" s="18"/>
      <c r="Q48" s="18"/>
      <c r="R48" s="18"/>
      <c r="S48" s="18">
        <f t="shared" si="79"/>
        <v>910</v>
      </c>
      <c r="T48" s="18">
        <f t="shared" si="80"/>
        <v>651</v>
      </c>
      <c r="U48" s="18">
        <f t="shared" si="81"/>
        <v>259</v>
      </c>
      <c r="V48" s="18">
        <f t="shared" si="82"/>
        <v>575</v>
      </c>
      <c r="W48" s="18">
        <f>VLOOKUP(B48,'[1]参阅件1-1测算总表'!B$10:AE$115,30,FALSE)</f>
        <v>376</v>
      </c>
      <c r="X48" s="18">
        <f>VLOOKUP(B48,'[1]参阅件1-1测算总表'!B$10:AF$115,31,FALSE)</f>
        <v>199</v>
      </c>
      <c r="Y48" s="18">
        <f t="shared" si="83"/>
        <v>335</v>
      </c>
      <c r="Z48" s="18">
        <f t="shared" si="84"/>
        <v>275</v>
      </c>
      <c r="AA48" s="18">
        <f t="shared" si="85"/>
        <v>60</v>
      </c>
      <c r="AB48" s="35"/>
    </row>
    <row r="49" ht="23.25" customHeight="1" spans="1:28">
      <c r="A49" s="19"/>
      <c r="B49" s="17" t="s">
        <v>69</v>
      </c>
      <c r="C49" s="18">
        <f t="shared" si="74"/>
        <v>-61</v>
      </c>
      <c r="D49" s="18">
        <f>VLOOKUP(B49,'[1]参阅件1-2创担贴息明细表'!B$11:AN$115,39,FALSE)</f>
        <v>-56</v>
      </c>
      <c r="E49" s="18">
        <f>VLOOKUP(B49,'[1]参阅件1-2创担贴息明细表'!B$11:AO$115,40,FALSE)</f>
        <v>-5</v>
      </c>
      <c r="F49" s="18">
        <f t="shared" si="75"/>
        <v>295</v>
      </c>
      <c r="G49" s="18">
        <f>VLOOKUP(B49,'[1]参阅件1-2创担贴息明细表'!B$11:AR$115,43,FALSE)</f>
        <v>185</v>
      </c>
      <c r="H49" s="18">
        <f>VLOOKUP(B49,'[1]参阅件1-2创担贴息明细表'!B$11:AS$115,44,FALSE)</f>
        <v>110</v>
      </c>
      <c r="I49" s="18">
        <f t="shared" si="76"/>
        <v>234</v>
      </c>
      <c r="J49" s="18">
        <f t="shared" si="77"/>
        <v>129</v>
      </c>
      <c r="K49" s="18">
        <f t="shared" si="78"/>
        <v>105</v>
      </c>
      <c r="L49" s="18">
        <f>VLOOKUP(B49,'[1]参阅件1-1测算总表'!B$10:R$115,17,FALSE)</f>
        <v>35</v>
      </c>
      <c r="M49" s="18"/>
      <c r="N49" s="18"/>
      <c r="O49" s="18"/>
      <c r="P49" s="18"/>
      <c r="Q49" s="18"/>
      <c r="R49" s="18"/>
      <c r="S49" s="18">
        <f t="shared" si="79"/>
        <v>269</v>
      </c>
      <c r="T49" s="18">
        <f t="shared" si="80"/>
        <v>164</v>
      </c>
      <c r="U49" s="18">
        <f t="shared" si="81"/>
        <v>105</v>
      </c>
      <c r="V49" s="18">
        <f t="shared" si="82"/>
        <v>432</v>
      </c>
      <c r="W49" s="18">
        <f>VLOOKUP(B49,'[1]参阅件1-1测算总表'!B$10:AE$115,30,FALSE)</f>
        <v>318</v>
      </c>
      <c r="X49" s="18">
        <f>VLOOKUP(B49,'[1]参阅件1-1测算总表'!B$10:AF$115,31,FALSE)</f>
        <v>114</v>
      </c>
      <c r="Y49" s="18">
        <f t="shared" si="83"/>
        <v>-163</v>
      </c>
      <c r="Z49" s="18">
        <f t="shared" si="84"/>
        <v>-154</v>
      </c>
      <c r="AA49" s="18">
        <f t="shared" si="85"/>
        <v>-9</v>
      </c>
      <c r="AB49" s="35"/>
    </row>
    <row r="50" ht="23.25" customHeight="1" spans="1:28">
      <c r="A50" s="19"/>
      <c r="B50" s="17" t="s">
        <v>70</v>
      </c>
      <c r="C50" s="18">
        <f t="shared" si="74"/>
        <v>76</v>
      </c>
      <c r="D50" s="18">
        <f>VLOOKUP(B50,'[1]参阅件1-2创担贴息明细表'!B$11:AN$115,39,FALSE)</f>
        <v>76</v>
      </c>
      <c r="E50" s="18">
        <f>VLOOKUP(B50,'[1]参阅件1-2创担贴息明细表'!B$11:AO$115,40,FALSE)</f>
        <v>0</v>
      </c>
      <c r="F50" s="18">
        <f t="shared" si="75"/>
        <v>426</v>
      </c>
      <c r="G50" s="18">
        <f>VLOOKUP(B50,'[1]参阅件1-2创担贴息明细表'!B$11:AR$115,43,FALSE)</f>
        <v>295</v>
      </c>
      <c r="H50" s="18">
        <f>VLOOKUP(B50,'[1]参阅件1-2创担贴息明细表'!B$11:AS$115,44,FALSE)</f>
        <v>131</v>
      </c>
      <c r="I50" s="18">
        <f t="shared" si="76"/>
        <v>502</v>
      </c>
      <c r="J50" s="18">
        <f t="shared" si="77"/>
        <v>371</v>
      </c>
      <c r="K50" s="18">
        <f t="shared" si="78"/>
        <v>131</v>
      </c>
      <c r="L50" s="18">
        <f>VLOOKUP(B50,'[1]参阅件1-1测算总表'!B$10:R$115,17,FALSE)</f>
        <v>39</v>
      </c>
      <c r="M50" s="18"/>
      <c r="N50" s="18"/>
      <c r="O50" s="18"/>
      <c r="P50" s="18"/>
      <c r="Q50" s="18"/>
      <c r="R50" s="18"/>
      <c r="S50" s="18">
        <f t="shared" si="79"/>
        <v>541</v>
      </c>
      <c r="T50" s="18">
        <f t="shared" si="80"/>
        <v>410</v>
      </c>
      <c r="U50" s="18">
        <f t="shared" si="81"/>
        <v>131</v>
      </c>
      <c r="V50" s="18">
        <f t="shared" si="82"/>
        <v>422</v>
      </c>
      <c r="W50" s="18">
        <f>VLOOKUP(B50,'[1]参阅件1-1测算总表'!B$10:AE$115,30,FALSE)</f>
        <v>273</v>
      </c>
      <c r="X50" s="18">
        <f>VLOOKUP(B50,'[1]参阅件1-1测算总表'!B$10:AF$115,31,FALSE)</f>
        <v>149</v>
      </c>
      <c r="Y50" s="18">
        <f t="shared" si="83"/>
        <v>119</v>
      </c>
      <c r="Z50" s="18">
        <f t="shared" si="84"/>
        <v>137</v>
      </c>
      <c r="AA50" s="18">
        <f t="shared" si="85"/>
        <v>-18</v>
      </c>
      <c r="AB50" s="35"/>
    </row>
    <row r="51" ht="23.25" customHeight="1" spans="1:28">
      <c r="A51" s="19"/>
      <c r="B51" s="17" t="s">
        <v>71</v>
      </c>
      <c r="C51" s="18">
        <f t="shared" si="74"/>
        <v>-113</v>
      </c>
      <c r="D51" s="18">
        <f>VLOOKUP(B51,'[1]参阅件1-2创担贴息明细表'!B$11:AN$115,39,FALSE)</f>
        <v>-104</v>
      </c>
      <c r="E51" s="18">
        <f>VLOOKUP(B51,'[1]参阅件1-2创担贴息明细表'!B$11:AO$115,40,FALSE)</f>
        <v>-9</v>
      </c>
      <c r="F51" s="18">
        <f t="shared" si="75"/>
        <v>173</v>
      </c>
      <c r="G51" s="18">
        <f>VLOOKUP(B51,'[1]参阅件1-2创担贴息明细表'!B$11:AR$115,43,FALSE)</f>
        <v>63</v>
      </c>
      <c r="H51" s="18">
        <f>VLOOKUP(B51,'[1]参阅件1-2创担贴息明细表'!B$11:AS$115,44,FALSE)</f>
        <v>110</v>
      </c>
      <c r="I51" s="18">
        <f t="shared" si="76"/>
        <v>60</v>
      </c>
      <c r="J51" s="18">
        <f t="shared" si="77"/>
        <v>-41</v>
      </c>
      <c r="K51" s="18">
        <f t="shared" si="78"/>
        <v>101</v>
      </c>
      <c r="L51" s="18">
        <f>VLOOKUP(B51,'[1]参阅件1-1测算总表'!B$10:R$115,17,FALSE)</f>
        <v>12</v>
      </c>
      <c r="M51" s="18"/>
      <c r="N51" s="18"/>
      <c r="O51" s="18"/>
      <c r="P51" s="18"/>
      <c r="Q51" s="18"/>
      <c r="R51" s="18"/>
      <c r="S51" s="18">
        <f t="shared" si="79"/>
        <v>72</v>
      </c>
      <c r="T51" s="18">
        <f t="shared" si="80"/>
        <v>-29</v>
      </c>
      <c r="U51" s="18">
        <f t="shared" si="81"/>
        <v>101</v>
      </c>
      <c r="V51" s="18">
        <f t="shared" si="82"/>
        <v>341</v>
      </c>
      <c r="W51" s="18">
        <f>VLOOKUP(B51,'[1]参阅件1-1测算总表'!B$10:AE$115,30,FALSE)</f>
        <v>227</v>
      </c>
      <c r="X51" s="18">
        <f>VLOOKUP(B51,'[1]参阅件1-1测算总表'!B$10:AF$115,31,FALSE)</f>
        <v>114</v>
      </c>
      <c r="Y51" s="18">
        <f t="shared" si="83"/>
        <v>-269</v>
      </c>
      <c r="Z51" s="18">
        <f t="shared" si="84"/>
        <v>-256</v>
      </c>
      <c r="AA51" s="18">
        <f t="shared" si="85"/>
        <v>-13</v>
      </c>
      <c r="AB51" s="35"/>
    </row>
    <row r="52" ht="23.25" customHeight="1" spans="1:28">
      <c r="A52" s="23" t="s">
        <v>72</v>
      </c>
      <c r="B52" s="20" t="s">
        <v>73</v>
      </c>
      <c r="C52" s="21">
        <f t="shared" ref="C52:R52" si="86">SUM(C53:C60)</f>
        <v>-563</v>
      </c>
      <c r="D52" s="21">
        <f t="shared" si="86"/>
        <v>-105</v>
      </c>
      <c r="E52" s="21">
        <f t="shared" si="86"/>
        <v>-458</v>
      </c>
      <c r="F52" s="21">
        <f t="shared" si="86"/>
        <v>1910</v>
      </c>
      <c r="G52" s="21">
        <f t="shared" si="86"/>
        <v>1169</v>
      </c>
      <c r="H52" s="21">
        <f t="shared" si="86"/>
        <v>741</v>
      </c>
      <c r="I52" s="21">
        <f t="shared" si="86"/>
        <v>1347</v>
      </c>
      <c r="J52" s="21">
        <f t="shared" si="86"/>
        <v>1064</v>
      </c>
      <c r="K52" s="21">
        <f t="shared" si="86"/>
        <v>283</v>
      </c>
      <c r="L52" s="21">
        <f t="shared" si="86"/>
        <v>269</v>
      </c>
      <c r="M52" s="21">
        <f t="shared" si="86"/>
        <v>54</v>
      </c>
      <c r="N52" s="21">
        <f t="shared" si="86"/>
        <v>0</v>
      </c>
      <c r="O52" s="21">
        <f t="shared" si="86"/>
        <v>54</v>
      </c>
      <c r="P52" s="21">
        <f t="shared" si="86"/>
        <v>0</v>
      </c>
      <c r="Q52" s="21">
        <f t="shared" si="86"/>
        <v>0</v>
      </c>
      <c r="R52" s="21">
        <f t="shared" si="86"/>
        <v>0</v>
      </c>
      <c r="S52" s="21">
        <f t="shared" ref="S52:AB52" si="87">SUM(S53:S60)</f>
        <v>1670</v>
      </c>
      <c r="T52" s="21">
        <f t="shared" si="87"/>
        <v>1333</v>
      </c>
      <c r="U52" s="21">
        <f t="shared" si="87"/>
        <v>337</v>
      </c>
      <c r="V52" s="21">
        <f t="shared" si="87"/>
        <v>2471</v>
      </c>
      <c r="W52" s="21">
        <f t="shared" si="87"/>
        <v>1655</v>
      </c>
      <c r="X52" s="21">
        <f t="shared" si="87"/>
        <v>816</v>
      </c>
      <c r="Y52" s="21">
        <f t="shared" si="87"/>
        <v>-801</v>
      </c>
      <c r="Z52" s="21">
        <f t="shared" si="87"/>
        <v>-322</v>
      </c>
      <c r="AA52" s="21">
        <f t="shared" si="87"/>
        <v>-479</v>
      </c>
      <c r="AB52" s="35"/>
    </row>
    <row r="53" ht="23.25" customHeight="1" spans="1:28">
      <c r="A53" s="24"/>
      <c r="B53" s="17" t="s">
        <v>74</v>
      </c>
      <c r="C53" s="18">
        <f>D53+E53</f>
        <v>31</v>
      </c>
      <c r="D53" s="18">
        <f>VLOOKUP(B53,'[1]参阅件1-2创担贴息明细表'!B$11:AN$115,39,FALSE)</f>
        <v>99</v>
      </c>
      <c r="E53" s="18">
        <f>VLOOKUP(B53,'[1]参阅件1-2创担贴息明细表'!B$11:AO$115,40,FALSE)</f>
        <v>-68</v>
      </c>
      <c r="F53" s="18">
        <f>G53+H53</f>
        <v>609</v>
      </c>
      <c r="G53" s="18">
        <f>VLOOKUP(B53,'[1]参阅件1-2创担贴息明细表'!B$11:AR$115,43,FALSE)</f>
        <v>418</v>
      </c>
      <c r="H53" s="18">
        <f>VLOOKUP(B53,'[1]参阅件1-2创担贴息明细表'!B$11:AS$115,44,FALSE)</f>
        <v>191</v>
      </c>
      <c r="I53" s="18">
        <f>J53+K53</f>
        <v>640</v>
      </c>
      <c r="J53" s="18">
        <f>D53+G53</f>
        <v>517</v>
      </c>
      <c r="K53" s="18">
        <f>E53+H53</f>
        <v>123</v>
      </c>
      <c r="L53" s="18">
        <f>VLOOKUP(B53,'[1]参阅件1-1测算总表'!B$10:R$115,17,FALSE)</f>
        <v>42</v>
      </c>
      <c r="M53" s="18"/>
      <c r="N53" s="18"/>
      <c r="O53" s="18"/>
      <c r="P53" s="18"/>
      <c r="Q53" s="18"/>
      <c r="R53" s="18"/>
      <c r="S53" s="18">
        <f>T53+U53</f>
        <v>682</v>
      </c>
      <c r="T53" s="18">
        <f>J53+L53+N53+Q53</f>
        <v>559</v>
      </c>
      <c r="U53" s="18">
        <f>K53+O53+R53</f>
        <v>123</v>
      </c>
      <c r="V53" s="18">
        <f>W53+X53</f>
        <v>601</v>
      </c>
      <c r="W53" s="18">
        <f>VLOOKUP(B53,'[1]参阅件1-1测算总表'!B$10:AE$115,30,FALSE)</f>
        <v>398</v>
      </c>
      <c r="X53" s="18">
        <f>VLOOKUP(B53,'[1]参阅件1-1测算总表'!B$10:AF$115,31,FALSE)</f>
        <v>203</v>
      </c>
      <c r="Y53" s="18">
        <f>Z53+AA53</f>
        <v>81</v>
      </c>
      <c r="Z53" s="18">
        <f>T53-W53</f>
        <v>161</v>
      </c>
      <c r="AA53" s="18">
        <f>U53-X53</f>
        <v>-80</v>
      </c>
      <c r="AB53" s="35"/>
    </row>
    <row r="54" ht="23.25" customHeight="1" spans="1:28">
      <c r="A54" s="24"/>
      <c r="B54" s="17" t="s">
        <v>75</v>
      </c>
      <c r="C54" s="18">
        <f t="shared" ref="C54:C60" si="88">D54+E54</f>
        <v>-28</v>
      </c>
      <c r="D54" s="18">
        <f>VLOOKUP(B54,'[1]参阅件1-2创担贴息明细表'!B$11:AN$115,39,FALSE)</f>
        <v>-8</v>
      </c>
      <c r="E54" s="18">
        <f>VLOOKUP(B54,'[1]参阅件1-2创担贴息明细表'!B$11:AO$115,40,FALSE)</f>
        <v>-20</v>
      </c>
      <c r="F54" s="18">
        <f t="shared" ref="F54:F60" si="89">G54+H54</f>
        <v>142</v>
      </c>
      <c r="G54" s="18">
        <f>VLOOKUP(B54,'[1]参阅件1-2创担贴息明细表'!B$11:AR$115,43,FALSE)</f>
        <v>84</v>
      </c>
      <c r="H54" s="18">
        <f>VLOOKUP(B54,'[1]参阅件1-2创担贴息明细表'!B$11:AS$115,44,FALSE)</f>
        <v>58</v>
      </c>
      <c r="I54" s="18">
        <f t="shared" ref="I54:I60" si="90">J54+K54</f>
        <v>114</v>
      </c>
      <c r="J54" s="18">
        <f t="shared" ref="J54:J60" si="91">D54+G54</f>
        <v>76</v>
      </c>
      <c r="K54" s="18">
        <f t="shared" ref="K54:K60" si="92">E54+H54</f>
        <v>38</v>
      </c>
      <c r="L54" s="18">
        <f>VLOOKUP(B54,'[1]参阅件1-1测算总表'!B$10:R$115,17,FALSE)</f>
        <v>21</v>
      </c>
      <c r="M54" s="18"/>
      <c r="N54" s="18"/>
      <c r="O54" s="18"/>
      <c r="P54" s="18"/>
      <c r="Q54" s="18"/>
      <c r="R54" s="18"/>
      <c r="S54" s="18">
        <f t="shared" ref="S54:S60" si="93">T54+U54</f>
        <v>135</v>
      </c>
      <c r="T54" s="18">
        <f t="shared" ref="T54:T60" si="94">J54+L54+N54+Q54</f>
        <v>97</v>
      </c>
      <c r="U54" s="18">
        <f t="shared" ref="U54:U60" si="95">K54+O54+R54</f>
        <v>38</v>
      </c>
      <c r="V54" s="18">
        <f t="shared" ref="V54:V60" si="96">W54+X54</f>
        <v>187</v>
      </c>
      <c r="W54" s="18">
        <f>VLOOKUP(B54,'[1]参阅件1-1测算总表'!B$10:AE$115,30,FALSE)</f>
        <v>120</v>
      </c>
      <c r="X54" s="18">
        <f>VLOOKUP(B54,'[1]参阅件1-1测算总表'!B$10:AF$115,31,FALSE)</f>
        <v>67</v>
      </c>
      <c r="Y54" s="18">
        <f t="shared" ref="Y54:Y60" si="97">Z54+AA54</f>
        <v>-52</v>
      </c>
      <c r="Z54" s="18">
        <f t="shared" ref="Z54:Z60" si="98">T54-W54</f>
        <v>-23</v>
      </c>
      <c r="AA54" s="18">
        <f t="shared" ref="AA54:AA60" si="99">U54-X54</f>
        <v>-29</v>
      </c>
      <c r="AB54" s="35"/>
    </row>
    <row r="55" ht="23.25" customHeight="1" spans="1:28">
      <c r="A55" s="19"/>
      <c r="B55" s="17" t="s">
        <v>76</v>
      </c>
      <c r="C55" s="18">
        <f t="shared" si="88"/>
        <v>-9</v>
      </c>
      <c r="D55" s="18">
        <f>VLOOKUP(B55,'[1]参阅件1-2创担贴息明细表'!B$11:AN$115,39,FALSE)</f>
        <v>2</v>
      </c>
      <c r="E55" s="18">
        <f>VLOOKUP(B55,'[1]参阅件1-2创担贴息明细表'!B$11:AO$115,40,FALSE)</f>
        <v>-11</v>
      </c>
      <c r="F55" s="18">
        <f t="shared" si="89"/>
        <v>217</v>
      </c>
      <c r="G55" s="18">
        <f>VLOOKUP(B55,'[1]参阅件1-2创担贴息明细表'!B$11:AR$115,43,FALSE)</f>
        <v>135</v>
      </c>
      <c r="H55" s="18">
        <f>VLOOKUP(B55,'[1]参阅件1-2创担贴息明细表'!B$11:AS$115,44,FALSE)</f>
        <v>82</v>
      </c>
      <c r="I55" s="18">
        <f t="shared" si="90"/>
        <v>208</v>
      </c>
      <c r="J55" s="18">
        <f t="shared" si="91"/>
        <v>137</v>
      </c>
      <c r="K55" s="18">
        <f t="shared" si="92"/>
        <v>71</v>
      </c>
      <c r="L55" s="18">
        <f>VLOOKUP(B55,'[1]参阅件1-1测算总表'!B$10:R$115,17,FALSE)</f>
        <v>38</v>
      </c>
      <c r="M55" s="18"/>
      <c r="N55" s="18"/>
      <c r="O55" s="18"/>
      <c r="P55" s="18"/>
      <c r="Q55" s="18"/>
      <c r="R55" s="18"/>
      <c r="S55" s="18">
        <f t="shared" si="93"/>
        <v>246</v>
      </c>
      <c r="T55" s="18">
        <f t="shared" si="94"/>
        <v>175</v>
      </c>
      <c r="U55" s="18">
        <f t="shared" si="95"/>
        <v>71</v>
      </c>
      <c r="V55" s="18">
        <f t="shared" si="96"/>
        <v>261</v>
      </c>
      <c r="W55" s="18">
        <f>VLOOKUP(B55,'[1]参阅件1-1测算总表'!B$10:AE$115,30,FALSE)</f>
        <v>171</v>
      </c>
      <c r="X55" s="18">
        <f>VLOOKUP(B55,'[1]参阅件1-1测算总表'!B$10:AF$115,31,FALSE)</f>
        <v>90</v>
      </c>
      <c r="Y55" s="18">
        <f t="shared" si="97"/>
        <v>-15</v>
      </c>
      <c r="Z55" s="18">
        <f t="shared" si="98"/>
        <v>4</v>
      </c>
      <c r="AA55" s="18">
        <f t="shared" si="99"/>
        <v>-19</v>
      </c>
      <c r="AB55" s="35"/>
    </row>
    <row r="56" ht="23.25" customHeight="1" spans="1:28">
      <c r="A56" s="19"/>
      <c r="B56" s="17" t="s">
        <v>77</v>
      </c>
      <c r="C56" s="18">
        <f t="shared" si="88"/>
        <v>-70</v>
      </c>
      <c r="D56" s="18">
        <f>VLOOKUP(B56,'[1]参阅件1-2创担贴息明细表'!B$11:AN$115,39,FALSE)</f>
        <v>-18</v>
      </c>
      <c r="E56" s="18">
        <f>VLOOKUP(B56,'[1]参阅件1-2创担贴息明细表'!B$11:AO$115,40,FALSE)</f>
        <v>-52</v>
      </c>
      <c r="F56" s="18">
        <f t="shared" si="89"/>
        <v>188</v>
      </c>
      <c r="G56" s="18">
        <f>VLOOKUP(B56,'[1]参阅件1-2创担贴息明细表'!B$11:AR$115,43,FALSE)</f>
        <v>111</v>
      </c>
      <c r="H56" s="18">
        <f>VLOOKUP(B56,'[1]参阅件1-2创担贴息明细表'!B$11:AS$115,44,FALSE)</f>
        <v>77</v>
      </c>
      <c r="I56" s="18">
        <f t="shared" si="90"/>
        <v>118</v>
      </c>
      <c r="J56" s="18">
        <f t="shared" si="91"/>
        <v>93</v>
      </c>
      <c r="K56" s="18">
        <f t="shared" si="92"/>
        <v>25</v>
      </c>
      <c r="L56" s="18">
        <f>VLOOKUP(B56,'[1]参阅件1-1测算总表'!B$10:R$115,17,FALSE)</f>
        <v>33</v>
      </c>
      <c r="M56" s="18"/>
      <c r="N56" s="18"/>
      <c r="O56" s="18"/>
      <c r="P56" s="18"/>
      <c r="Q56" s="18"/>
      <c r="R56" s="18"/>
      <c r="S56" s="18">
        <f t="shared" si="93"/>
        <v>151</v>
      </c>
      <c r="T56" s="18">
        <f t="shared" si="94"/>
        <v>126</v>
      </c>
      <c r="U56" s="18">
        <f t="shared" si="95"/>
        <v>25</v>
      </c>
      <c r="V56" s="18">
        <f t="shared" si="96"/>
        <v>250</v>
      </c>
      <c r="W56" s="18">
        <f>VLOOKUP(B56,'[1]参阅件1-1测算总表'!B$10:AE$115,30,FALSE)</f>
        <v>168</v>
      </c>
      <c r="X56" s="18">
        <f>VLOOKUP(B56,'[1]参阅件1-1测算总表'!B$10:AF$115,31,FALSE)</f>
        <v>82</v>
      </c>
      <c r="Y56" s="18">
        <f t="shared" si="97"/>
        <v>-99</v>
      </c>
      <c r="Z56" s="18">
        <f t="shared" si="98"/>
        <v>-42</v>
      </c>
      <c r="AA56" s="18">
        <f t="shared" si="99"/>
        <v>-57</v>
      </c>
      <c r="AB56" s="35"/>
    </row>
    <row r="57" ht="23.25" customHeight="1" spans="1:28">
      <c r="A57" s="19"/>
      <c r="B57" s="17" t="s">
        <v>78</v>
      </c>
      <c r="C57" s="18">
        <f t="shared" si="88"/>
        <v>-119</v>
      </c>
      <c r="D57" s="18">
        <f>VLOOKUP(B57,'[1]参阅件1-2创担贴息明细表'!B$11:AN$115,39,FALSE)</f>
        <v>-13</v>
      </c>
      <c r="E57" s="18">
        <f>VLOOKUP(B57,'[1]参阅件1-2创担贴息明细表'!B$11:AO$115,40,FALSE)</f>
        <v>-106</v>
      </c>
      <c r="F57" s="18">
        <f t="shared" si="89"/>
        <v>193</v>
      </c>
      <c r="G57" s="18">
        <f>VLOOKUP(B57,'[1]参阅件1-2创担贴息明细表'!B$11:AR$115,43,FALSE)</f>
        <v>83</v>
      </c>
      <c r="H57" s="18">
        <f>VLOOKUP(B57,'[1]参阅件1-2创担贴息明细表'!B$11:AS$115,44,FALSE)</f>
        <v>110</v>
      </c>
      <c r="I57" s="18">
        <f t="shared" si="90"/>
        <v>74</v>
      </c>
      <c r="J57" s="18">
        <f t="shared" si="91"/>
        <v>70</v>
      </c>
      <c r="K57" s="18">
        <f t="shared" si="92"/>
        <v>4</v>
      </c>
      <c r="L57" s="18">
        <f>VLOOKUP(B57,'[1]参阅件1-1测算总表'!B$10:R$115,17,FALSE)</f>
        <v>32</v>
      </c>
      <c r="M57" s="18"/>
      <c r="N57" s="18"/>
      <c r="O57" s="18"/>
      <c r="P57" s="18"/>
      <c r="Q57" s="18"/>
      <c r="R57" s="18"/>
      <c r="S57" s="18">
        <f t="shared" si="93"/>
        <v>106</v>
      </c>
      <c r="T57" s="18">
        <f t="shared" si="94"/>
        <v>102</v>
      </c>
      <c r="U57" s="18">
        <f t="shared" si="95"/>
        <v>4</v>
      </c>
      <c r="V57" s="18">
        <f t="shared" si="96"/>
        <v>245</v>
      </c>
      <c r="W57" s="18">
        <f>VLOOKUP(B57,'[1]参阅件1-1测算总表'!B$10:AE$115,30,FALSE)</f>
        <v>126</v>
      </c>
      <c r="X57" s="18">
        <f>VLOOKUP(B57,'[1]参阅件1-1测算总表'!B$10:AF$115,31,FALSE)</f>
        <v>119</v>
      </c>
      <c r="Y57" s="18">
        <f t="shared" si="97"/>
        <v>-139</v>
      </c>
      <c r="Z57" s="18">
        <f t="shared" si="98"/>
        <v>-24</v>
      </c>
      <c r="AA57" s="18">
        <f t="shared" si="99"/>
        <v>-115</v>
      </c>
      <c r="AB57" s="35"/>
    </row>
    <row r="58" ht="23.25" customHeight="1" spans="1:28">
      <c r="A58" s="19"/>
      <c r="B58" s="17" t="s">
        <v>79</v>
      </c>
      <c r="C58" s="18">
        <f t="shared" si="88"/>
        <v>-119</v>
      </c>
      <c r="D58" s="18">
        <f>VLOOKUP(B58,'[1]参阅件1-2创担贴息明细表'!B$11:AN$115,39,FALSE)</f>
        <v>-43</v>
      </c>
      <c r="E58" s="18">
        <f>VLOOKUP(B58,'[1]参阅件1-2创担贴息明细表'!B$11:AO$115,40,FALSE)</f>
        <v>-76</v>
      </c>
      <c r="F58" s="18">
        <f t="shared" si="89"/>
        <v>262</v>
      </c>
      <c r="G58" s="18">
        <f>VLOOKUP(B58,'[1]参阅件1-2创担贴息明细表'!B$11:AR$115,43,FALSE)</f>
        <v>185</v>
      </c>
      <c r="H58" s="18">
        <f>VLOOKUP(B58,'[1]参阅件1-2创担贴息明细表'!B$11:AS$115,44,FALSE)</f>
        <v>77</v>
      </c>
      <c r="I58" s="18">
        <f t="shared" si="90"/>
        <v>143</v>
      </c>
      <c r="J58" s="18">
        <f t="shared" si="91"/>
        <v>142</v>
      </c>
      <c r="K58" s="18">
        <f t="shared" si="92"/>
        <v>1</v>
      </c>
      <c r="L58" s="18">
        <f>VLOOKUP(B58,'[1]参阅件1-1测算总表'!B$10:R$115,17,FALSE)</f>
        <v>55</v>
      </c>
      <c r="M58" s="18"/>
      <c r="N58" s="18"/>
      <c r="O58" s="18"/>
      <c r="P58" s="18"/>
      <c r="Q58" s="18"/>
      <c r="R58" s="18"/>
      <c r="S58" s="18">
        <f t="shared" si="93"/>
        <v>198</v>
      </c>
      <c r="T58" s="18">
        <f t="shared" si="94"/>
        <v>197</v>
      </c>
      <c r="U58" s="18">
        <f t="shared" si="95"/>
        <v>1</v>
      </c>
      <c r="V58" s="18">
        <f t="shared" si="96"/>
        <v>383</v>
      </c>
      <c r="W58" s="18">
        <f>VLOOKUP(B58,'[1]参阅件1-1测算总表'!B$10:AE$115,30,FALSE)</f>
        <v>299</v>
      </c>
      <c r="X58" s="18">
        <f>VLOOKUP(B58,'[1]参阅件1-1测算总表'!B$10:AF$115,31,FALSE)</f>
        <v>84</v>
      </c>
      <c r="Y58" s="18">
        <f t="shared" si="97"/>
        <v>-185</v>
      </c>
      <c r="Z58" s="18">
        <f t="shared" si="98"/>
        <v>-102</v>
      </c>
      <c r="AA58" s="18">
        <f t="shared" si="99"/>
        <v>-83</v>
      </c>
      <c r="AB58" s="35"/>
    </row>
    <row r="59" ht="23.25" customHeight="1" spans="1:28">
      <c r="A59" s="19"/>
      <c r="B59" s="17" t="s">
        <v>80</v>
      </c>
      <c r="C59" s="18">
        <f t="shared" si="88"/>
        <v>-172</v>
      </c>
      <c r="D59" s="18">
        <f>VLOOKUP(B59,'[1]参阅件1-2创担贴息明细表'!B$11:AN$115,39,FALSE)</f>
        <v>-84</v>
      </c>
      <c r="E59" s="18">
        <f>VLOOKUP(B59,'[1]参阅件1-2创担贴息明细表'!B$11:AO$115,40,FALSE)</f>
        <v>-88</v>
      </c>
      <c r="F59" s="18">
        <f t="shared" si="89"/>
        <v>175</v>
      </c>
      <c r="G59" s="18">
        <f>VLOOKUP(B59,'[1]参阅件1-2创担贴息明细表'!B$11:AR$115,43,FALSE)</f>
        <v>93</v>
      </c>
      <c r="H59" s="18">
        <f>VLOOKUP(B59,'[1]参阅件1-2创担贴息明细表'!B$11:AS$115,44,FALSE)</f>
        <v>82</v>
      </c>
      <c r="I59" s="18">
        <f t="shared" si="90"/>
        <v>3</v>
      </c>
      <c r="J59" s="18">
        <f t="shared" si="91"/>
        <v>9</v>
      </c>
      <c r="K59" s="18">
        <f t="shared" si="92"/>
        <v>-6</v>
      </c>
      <c r="L59" s="18">
        <f>VLOOKUP(B59,'[1]参阅件1-1测算总表'!B$10:R$115,17,FALSE)</f>
        <v>39</v>
      </c>
      <c r="M59" s="18"/>
      <c r="N59" s="18"/>
      <c r="O59" s="18"/>
      <c r="P59" s="18"/>
      <c r="Q59" s="18"/>
      <c r="R59" s="18"/>
      <c r="S59" s="18">
        <f t="shared" si="93"/>
        <v>42</v>
      </c>
      <c r="T59" s="18">
        <f t="shared" si="94"/>
        <v>48</v>
      </c>
      <c r="U59" s="18">
        <f t="shared" si="95"/>
        <v>-6</v>
      </c>
      <c r="V59" s="18">
        <f t="shared" si="96"/>
        <v>325</v>
      </c>
      <c r="W59" s="18">
        <f>VLOOKUP(B59,'[1]参阅件1-1测算总表'!B$10:AE$115,30,FALSE)</f>
        <v>239</v>
      </c>
      <c r="X59" s="18">
        <f>VLOOKUP(B59,'[1]参阅件1-1测算总表'!B$10:AF$115,31,FALSE)</f>
        <v>86</v>
      </c>
      <c r="Y59" s="18">
        <f t="shared" si="97"/>
        <v>-283</v>
      </c>
      <c r="Z59" s="18">
        <f t="shared" si="98"/>
        <v>-191</v>
      </c>
      <c r="AA59" s="18">
        <f t="shared" si="99"/>
        <v>-92</v>
      </c>
      <c r="AB59" s="35"/>
    </row>
    <row r="60" ht="23.25" customHeight="1" spans="1:28">
      <c r="A60" s="19"/>
      <c r="B60" s="17" t="s">
        <v>81</v>
      </c>
      <c r="C60" s="18">
        <f t="shared" si="88"/>
        <v>-77</v>
      </c>
      <c r="D60" s="18">
        <f>VLOOKUP(B60,'[1]参阅件1-2创担贴息明细表'!B$11:AN$115,39,FALSE)</f>
        <v>-40</v>
      </c>
      <c r="E60" s="18">
        <f>VLOOKUP(B60,'[1]参阅件1-2创担贴息明细表'!B$11:AO$115,40,FALSE)</f>
        <v>-37</v>
      </c>
      <c r="F60" s="18">
        <f t="shared" si="89"/>
        <v>124</v>
      </c>
      <c r="G60" s="18">
        <f>VLOOKUP(B60,'[1]参阅件1-2创担贴息明细表'!B$11:AR$115,43,FALSE)</f>
        <v>60</v>
      </c>
      <c r="H60" s="18">
        <f>VLOOKUP(B60,'[1]参阅件1-2创担贴息明细表'!B$11:AS$115,44,FALSE)</f>
        <v>64</v>
      </c>
      <c r="I60" s="18">
        <f t="shared" si="90"/>
        <v>47</v>
      </c>
      <c r="J60" s="18">
        <f t="shared" si="91"/>
        <v>20</v>
      </c>
      <c r="K60" s="18">
        <f t="shared" si="92"/>
        <v>27</v>
      </c>
      <c r="L60" s="18">
        <f>VLOOKUP(B60,'[1]参阅件1-1测算总表'!B$10:R$115,17,FALSE)</f>
        <v>9</v>
      </c>
      <c r="M60" s="18">
        <f>N60+O60</f>
        <v>54</v>
      </c>
      <c r="N60" s="18"/>
      <c r="O60" s="27">
        <v>54</v>
      </c>
      <c r="P60" s="18"/>
      <c r="Q60" s="18"/>
      <c r="R60" s="18"/>
      <c r="S60" s="18">
        <f t="shared" si="93"/>
        <v>110</v>
      </c>
      <c r="T60" s="18">
        <f t="shared" si="94"/>
        <v>29</v>
      </c>
      <c r="U60" s="18">
        <f t="shared" si="95"/>
        <v>81</v>
      </c>
      <c r="V60" s="18">
        <f t="shared" si="96"/>
        <v>219</v>
      </c>
      <c r="W60" s="18">
        <f>VLOOKUP(B60,'[1]参阅件1-1测算总表'!B$10:AE$115,30,FALSE)</f>
        <v>134</v>
      </c>
      <c r="X60" s="18">
        <f>VLOOKUP(B60,'[1]参阅件1-1测算总表'!B$10:AF$115,31,FALSE)</f>
        <v>85</v>
      </c>
      <c r="Y60" s="18">
        <f t="shared" si="97"/>
        <v>-109</v>
      </c>
      <c r="Z60" s="18">
        <f t="shared" si="98"/>
        <v>-105</v>
      </c>
      <c r="AA60" s="18">
        <f t="shared" si="99"/>
        <v>-4</v>
      </c>
      <c r="AB60" s="36" t="s">
        <v>82</v>
      </c>
    </row>
    <row r="61" ht="23.25" customHeight="1" spans="1:28">
      <c r="A61" s="19" t="s">
        <v>83</v>
      </c>
      <c r="B61" s="20" t="s">
        <v>84</v>
      </c>
      <c r="C61" s="21">
        <f t="shared" ref="C61:R61" si="100">SUM(C62:C64)</f>
        <v>-119</v>
      </c>
      <c r="D61" s="21">
        <f t="shared" si="100"/>
        <v>-63</v>
      </c>
      <c r="E61" s="21">
        <f t="shared" si="100"/>
        <v>-56</v>
      </c>
      <c r="F61" s="21">
        <f t="shared" si="100"/>
        <v>1400</v>
      </c>
      <c r="G61" s="21">
        <f t="shared" si="100"/>
        <v>786</v>
      </c>
      <c r="H61" s="21">
        <f t="shared" si="100"/>
        <v>614</v>
      </c>
      <c r="I61" s="21">
        <f t="shared" si="100"/>
        <v>1281</v>
      </c>
      <c r="J61" s="21">
        <f t="shared" si="100"/>
        <v>723</v>
      </c>
      <c r="K61" s="21">
        <f t="shared" si="100"/>
        <v>558</v>
      </c>
      <c r="L61" s="21">
        <f t="shared" si="100"/>
        <v>92</v>
      </c>
      <c r="M61" s="21">
        <f t="shared" si="100"/>
        <v>186</v>
      </c>
      <c r="N61" s="21">
        <f t="shared" si="100"/>
        <v>0</v>
      </c>
      <c r="O61" s="21">
        <f t="shared" si="100"/>
        <v>186</v>
      </c>
      <c r="P61" s="21">
        <f t="shared" si="100"/>
        <v>0</v>
      </c>
      <c r="Q61" s="21">
        <f t="shared" si="100"/>
        <v>0</v>
      </c>
      <c r="R61" s="21">
        <f t="shared" si="100"/>
        <v>0</v>
      </c>
      <c r="S61" s="21">
        <f t="shared" ref="S61:AB61" si="101">SUM(S62:S64)</f>
        <v>1559</v>
      </c>
      <c r="T61" s="21">
        <f t="shared" si="101"/>
        <v>815</v>
      </c>
      <c r="U61" s="21">
        <f t="shared" si="101"/>
        <v>744</v>
      </c>
      <c r="V61" s="21">
        <f t="shared" si="101"/>
        <v>1792</v>
      </c>
      <c r="W61" s="21">
        <f t="shared" si="101"/>
        <v>1101</v>
      </c>
      <c r="X61" s="21">
        <f t="shared" si="101"/>
        <v>691</v>
      </c>
      <c r="Y61" s="21">
        <f t="shared" si="101"/>
        <v>-233</v>
      </c>
      <c r="Z61" s="21">
        <f t="shared" si="101"/>
        <v>-286</v>
      </c>
      <c r="AA61" s="21">
        <f t="shared" si="101"/>
        <v>53</v>
      </c>
      <c r="AB61" s="35"/>
    </row>
    <row r="62" ht="23.25" customHeight="1" spans="1:28">
      <c r="A62" s="19"/>
      <c r="B62" s="17" t="s">
        <v>85</v>
      </c>
      <c r="C62" s="18">
        <f t="shared" ref="C62:C66" si="102">D62+E62</f>
        <v>-131</v>
      </c>
      <c r="D62" s="18">
        <f>VLOOKUP(B62,'[1]参阅件1-2创担贴息明细表'!B$11:AN$115,39,FALSE)</f>
        <v>-20</v>
      </c>
      <c r="E62" s="18">
        <f>VLOOKUP(B62,'[1]参阅件1-2创担贴息明细表'!B$11:AO$115,40,FALSE)</f>
        <v>-111</v>
      </c>
      <c r="F62" s="18">
        <f t="shared" ref="F62:F66" si="103">G62+H62</f>
        <v>506</v>
      </c>
      <c r="G62" s="18">
        <f>VLOOKUP(B62,'[1]参阅件1-2创担贴息明细表'!B$11:AR$115,43,FALSE)</f>
        <v>228</v>
      </c>
      <c r="H62" s="18">
        <f>VLOOKUP(B62,'[1]参阅件1-2创担贴息明细表'!B$11:AS$115,44,FALSE)</f>
        <v>278</v>
      </c>
      <c r="I62" s="18">
        <f t="shared" ref="I62:I66" si="104">J62+K62</f>
        <v>375</v>
      </c>
      <c r="J62" s="18">
        <f t="shared" ref="J62:J66" si="105">D62+G62</f>
        <v>208</v>
      </c>
      <c r="K62" s="18">
        <f t="shared" ref="K62:K66" si="106">E62+H62</f>
        <v>167</v>
      </c>
      <c r="L62" s="18">
        <f>VLOOKUP(B62,'[1]参阅件1-1测算总表'!B$10:R$115,17,FALSE)</f>
        <v>50</v>
      </c>
      <c r="M62" s="18"/>
      <c r="N62" s="18"/>
      <c r="O62" s="18"/>
      <c r="P62" s="18"/>
      <c r="Q62" s="18"/>
      <c r="R62" s="18"/>
      <c r="S62" s="18">
        <f t="shared" ref="S62:S66" si="107">T62+U62</f>
        <v>425</v>
      </c>
      <c r="T62" s="18">
        <f t="shared" ref="T62:T66" si="108">J62+L62+N62+Q62</f>
        <v>258</v>
      </c>
      <c r="U62" s="18">
        <f t="shared" ref="U62:U66" si="109">K62+O62+R62</f>
        <v>167</v>
      </c>
      <c r="V62" s="18">
        <f t="shared" ref="V62:V66" si="110">W62+X62</f>
        <v>615</v>
      </c>
      <c r="W62" s="18">
        <f>VLOOKUP(B62,'[1]参阅件1-1测算总表'!B$10:AE$115,30,FALSE)</f>
        <v>322</v>
      </c>
      <c r="X62" s="18">
        <f>VLOOKUP(B62,'[1]参阅件1-1测算总表'!B$10:AF$115,31,FALSE)</f>
        <v>293</v>
      </c>
      <c r="Y62" s="18">
        <f t="shared" ref="Y62:Y66" si="111">Z62+AA62</f>
        <v>-190</v>
      </c>
      <c r="Z62" s="18">
        <f t="shared" ref="Z62:Z66" si="112">T62-W62</f>
        <v>-64</v>
      </c>
      <c r="AA62" s="18">
        <f t="shared" ref="AA62:AA66" si="113">U62-X62</f>
        <v>-126</v>
      </c>
      <c r="AB62" s="35"/>
    </row>
    <row r="63" ht="23.25" customHeight="1" spans="1:28">
      <c r="A63" s="19"/>
      <c r="B63" s="17" t="s">
        <v>86</v>
      </c>
      <c r="C63" s="18">
        <f t="shared" si="102"/>
        <v>-17</v>
      </c>
      <c r="D63" s="18">
        <f>VLOOKUP(B63,'[1]参阅件1-2创担贴息明细表'!B$11:AN$115,39,FALSE)</f>
        <v>-34</v>
      </c>
      <c r="E63" s="18">
        <f>VLOOKUP(B63,'[1]参阅件1-2创担贴息明细表'!B$11:AO$115,40,FALSE)</f>
        <v>17</v>
      </c>
      <c r="F63" s="18">
        <f t="shared" si="103"/>
        <v>444</v>
      </c>
      <c r="G63" s="18">
        <f>VLOOKUP(B63,'[1]参阅件1-2创担贴息明细表'!B$11:AR$115,43,FALSE)</f>
        <v>296</v>
      </c>
      <c r="H63" s="18">
        <f>VLOOKUP(B63,'[1]参阅件1-2创担贴息明细表'!B$11:AS$115,44,FALSE)</f>
        <v>148</v>
      </c>
      <c r="I63" s="18">
        <f t="shared" si="104"/>
        <v>427</v>
      </c>
      <c r="J63" s="18">
        <f t="shared" si="105"/>
        <v>262</v>
      </c>
      <c r="K63" s="18">
        <f t="shared" si="106"/>
        <v>165</v>
      </c>
      <c r="L63" s="18">
        <f>VLOOKUP(B63,'[1]参阅件1-1测算总表'!B$10:R$115,17,FALSE)</f>
        <v>17</v>
      </c>
      <c r="M63" s="18"/>
      <c r="N63" s="18"/>
      <c r="O63" s="18"/>
      <c r="P63" s="18"/>
      <c r="Q63" s="18"/>
      <c r="R63" s="18"/>
      <c r="S63" s="18">
        <f t="shared" si="107"/>
        <v>444</v>
      </c>
      <c r="T63" s="18">
        <f t="shared" si="108"/>
        <v>279</v>
      </c>
      <c r="U63" s="18">
        <f t="shared" si="109"/>
        <v>165</v>
      </c>
      <c r="V63" s="18">
        <f t="shared" si="110"/>
        <v>583</v>
      </c>
      <c r="W63" s="18">
        <f>VLOOKUP(B63,'[1]参阅件1-1测算总表'!B$10:AE$115,30,FALSE)</f>
        <v>429</v>
      </c>
      <c r="X63" s="18">
        <f>VLOOKUP(B63,'[1]参阅件1-1测算总表'!B$10:AF$115,31,FALSE)</f>
        <v>154</v>
      </c>
      <c r="Y63" s="18">
        <f t="shared" si="111"/>
        <v>-139</v>
      </c>
      <c r="Z63" s="18">
        <f t="shared" si="112"/>
        <v>-150</v>
      </c>
      <c r="AA63" s="18">
        <f t="shared" si="113"/>
        <v>11</v>
      </c>
      <c r="AB63" s="35"/>
    </row>
    <row r="64" ht="23.25" customHeight="1" spans="1:28">
      <c r="A64" s="19"/>
      <c r="B64" s="25" t="s">
        <v>87</v>
      </c>
      <c r="C64" s="18">
        <f t="shared" si="102"/>
        <v>29</v>
      </c>
      <c r="D64" s="18">
        <f>VLOOKUP(B64,'[1]参阅件1-2创担贴息明细表'!B$11:AN$115,39,FALSE)</f>
        <v>-9</v>
      </c>
      <c r="E64" s="18">
        <f>VLOOKUP(B64,'[1]参阅件1-2创担贴息明细表'!B$11:AO$115,40,FALSE)</f>
        <v>38</v>
      </c>
      <c r="F64" s="18">
        <f t="shared" si="103"/>
        <v>450</v>
      </c>
      <c r="G64" s="18">
        <f>VLOOKUP(B64,'[1]参阅件1-2创担贴息明细表'!B$11:AR$115,43,FALSE)</f>
        <v>262</v>
      </c>
      <c r="H64" s="18">
        <f>VLOOKUP(B64,'[1]参阅件1-2创担贴息明细表'!B$11:AS$115,44,FALSE)</f>
        <v>188</v>
      </c>
      <c r="I64" s="18">
        <f t="shared" si="104"/>
        <v>479</v>
      </c>
      <c r="J64" s="18">
        <f t="shared" si="105"/>
        <v>253</v>
      </c>
      <c r="K64" s="18">
        <f t="shared" si="106"/>
        <v>226</v>
      </c>
      <c r="L64" s="18">
        <f>VLOOKUP(B64,'[1]参阅件1-1测算总表'!B$10:R$115,17,FALSE)</f>
        <v>25</v>
      </c>
      <c r="M64" s="18">
        <f>N64+O64</f>
        <v>186</v>
      </c>
      <c r="N64" s="18"/>
      <c r="O64" s="27">
        <v>186</v>
      </c>
      <c r="P64" s="18"/>
      <c r="Q64" s="18"/>
      <c r="R64" s="18"/>
      <c r="S64" s="18">
        <f t="shared" si="107"/>
        <v>690</v>
      </c>
      <c r="T64" s="18">
        <f t="shared" si="108"/>
        <v>278</v>
      </c>
      <c r="U64" s="18">
        <f t="shared" si="109"/>
        <v>412</v>
      </c>
      <c r="V64" s="18">
        <f t="shared" si="110"/>
        <v>594</v>
      </c>
      <c r="W64" s="18">
        <f>VLOOKUP(B64,'[1]参阅件1-1测算总表'!B$10:AE$115,30,FALSE)</f>
        <v>350</v>
      </c>
      <c r="X64" s="18">
        <f>VLOOKUP(B64,'[1]参阅件1-1测算总表'!B$10:AF$115,31,FALSE)</f>
        <v>244</v>
      </c>
      <c r="Y64" s="18">
        <f t="shared" si="111"/>
        <v>96</v>
      </c>
      <c r="Z64" s="18">
        <f t="shared" si="112"/>
        <v>-72</v>
      </c>
      <c r="AA64" s="18">
        <f t="shared" si="113"/>
        <v>168</v>
      </c>
      <c r="AB64" s="36" t="s">
        <v>88</v>
      </c>
    </row>
    <row r="65" ht="23.25" customHeight="1" spans="1:28">
      <c r="A65" s="19" t="s">
        <v>89</v>
      </c>
      <c r="B65" s="20" t="s">
        <v>90</v>
      </c>
      <c r="C65" s="21">
        <f t="shared" ref="C65:R65" si="114">SUM(C66:C70)</f>
        <v>-1421</v>
      </c>
      <c r="D65" s="21">
        <f t="shared" si="114"/>
        <v>-925</v>
      </c>
      <c r="E65" s="21">
        <f t="shared" si="114"/>
        <v>-496</v>
      </c>
      <c r="F65" s="21">
        <f t="shared" si="114"/>
        <v>2334</v>
      </c>
      <c r="G65" s="21">
        <f t="shared" si="114"/>
        <v>1236</v>
      </c>
      <c r="H65" s="21">
        <f t="shared" si="114"/>
        <v>1098</v>
      </c>
      <c r="I65" s="21">
        <f t="shared" si="114"/>
        <v>913</v>
      </c>
      <c r="J65" s="21">
        <f t="shared" si="114"/>
        <v>311</v>
      </c>
      <c r="K65" s="21">
        <f t="shared" si="114"/>
        <v>602</v>
      </c>
      <c r="L65" s="21">
        <f t="shared" si="114"/>
        <v>147</v>
      </c>
      <c r="M65" s="21">
        <f t="shared" si="114"/>
        <v>0</v>
      </c>
      <c r="N65" s="21">
        <f t="shared" si="114"/>
        <v>0</v>
      </c>
      <c r="O65" s="21">
        <f t="shared" si="114"/>
        <v>0</v>
      </c>
      <c r="P65" s="21">
        <f t="shared" si="114"/>
        <v>3000</v>
      </c>
      <c r="Q65" s="21">
        <f t="shared" si="114"/>
        <v>2000</v>
      </c>
      <c r="R65" s="21">
        <f t="shared" si="114"/>
        <v>1000</v>
      </c>
      <c r="S65" s="21">
        <f t="shared" ref="S65:AB65" si="115">SUM(S66:S70)</f>
        <v>4060</v>
      </c>
      <c r="T65" s="21">
        <f t="shared" si="115"/>
        <v>2458</v>
      </c>
      <c r="U65" s="21">
        <f t="shared" si="115"/>
        <v>1602</v>
      </c>
      <c r="V65" s="21">
        <f t="shared" si="115"/>
        <v>5018</v>
      </c>
      <c r="W65" s="21">
        <f t="shared" si="115"/>
        <v>2897</v>
      </c>
      <c r="X65" s="21">
        <f t="shared" si="115"/>
        <v>2121</v>
      </c>
      <c r="Y65" s="21">
        <f t="shared" si="115"/>
        <v>-958</v>
      </c>
      <c r="Z65" s="21">
        <f t="shared" si="115"/>
        <v>-439</v>
      </c>
      <c r="AA65" s="21">
        <f t="shared" si="115"/>
        <v>-519</v>
      </c>
      <c r="AB65" s="35"/>
    </row>
    <row r="66" ht="23.25" customHeight="1" spans="1:28">
      <c r="A66" s="19"/>
      <c r="B66" s="17" t="s">
        <v>91</v>
      </c>
      <c r="C66" s="18">
        <f t="shared" si="102"/>
        <v>-258</v>
      </c>
      <c r="D66" s="18">
        <f>VLOOKUP(B66,'[1]参阅件1-2创担贴息明细表'!B$11:AN$115,39,FALSE)</f>
        <v>-135</v>
      </c>
      <c r="E66" s="18">
        <f>VLOOKUP(B66,'[1]参阅件1-2创担贴息明细表'!B$11:AO$115,40,FALSE)</f>
        <v>-123</v>
      </c>
      <c r="F66" s="18">
        <f t="shared" si="103"/>
        <v>467</v>
      </c>
      <c r="G66" s="18">
        <f>VLOOKUP(B66,'[1]参阅件1-2创担贴息明细表'!B$11:AR$115,43,FALSE)</f>
        <v>232</v>
      </c>
      <c r="H66" s="18">
        <f>VLOOKUP(B66,'[1]参阅件1-2创担贴息明细表'!B$11:AS$115,44,FALSE)</f>
        <v>235</v>
      </c>
      <c r="I66" s="18">
        <f t="shared" si="104"/>
        <v>209</v>
      </c>
      <c r="J66" s="18">
        <f t="shared" si="105"/>
        <v>97</v>
      </c>
      <c r="K66" s="18">
        <f t="shared" si="106"/>
        <v>112</v>
      </c>
      <c r="L66" s="18">
        <f>VLOOKUP(B66,'[1]参阅件1-1测算总表'!B$10:R$115,17,FALSE)</f>
        <v>36</v>
      </c>
      <c r="M66" s="18"/>
      <c r="N66" s="18"/>
      <c r="O66" s="18"/>
      <c r="P66" s="18">
        <f>Q66+R66</f>
        <v>3000</v>
      </c>
      <c r="Q66" s="27">
        <v>2000</v>
      </c>
      <c r="R66" s="27">
        <v>1000</v>
      </c>
      <c r="S66" s="18">
        <f t="shared" si="107"/>
        <v>3245</v>
      </c>
      <c r="T66" s="18">
        <f t="shared" si="108"/>
        <v>2133</v>
      </c>
      <c r="U66" s="18">
        <f t="shared" si="109"/>
        <v>1112</v>
      </c>
      <c r="V66" s="18">
        <f t="shared" si="110"/>
        <v>1730</v>
      </c>
      <c r="W66" s="18">
        <f>VLOOKUP(B66,'[1]参阅件1-1测算总表'!B$10:AE$115,30,FALSE)</f>
        <v>488</v>
      </c>
      <c r="X66" s="18">
        <f>VLOOKUP(B66,'[1]参阅件1-1测算总表'!B$10:AF$115,31,FALSE)</f>
        <v>1242</v>
      </c>
      <c r="Y66" s="18">
        <f t="shared" si="111"/>
        <v>1515</v>
      </c>
      <c r="Z66" s="18">
        <f t="shared" si="112"/>
        <v>1645</v>
      </c>
      <c r="AA66" s="18">
        <f t="shared" si="113"/>
        <v>-130</v>
      </c>
      <c r="AB66" s="35"/>
    </row>
    <row r="67" ht="23.25" customHeight="1" spans="1:28">
      <c r="A67" s="19"/>
      <c r="B67" s="17" t="s">
        <v>92</v>
      </c>
      <c r="C67" s="18">
        <f t="shared" ref="C67:C72" si="116">D67+E67</f>
        <v>-204</v>
      </c>
      <c r="D67" s="18">
        <f>VLOOKUP(B67,'[1]参阅件1-2创担贴息明细表'!B$11:AN$115,39,FALSE)</f>
        <v>-101</v>
      </c>
      <c r="E67" s="18">
        <f>VLOOKUP(B67,'[1]参阅件1-2创担贴息明细表'!B$11:AO$115,40,FALSE)</f>
        <v>-103</v>
      </c>
      <c r="F67" s="18">
        <f t="shared" ref="F67:F72" si="117">G67+H67</f>
        <v>381</v>
      </c>
      <c r="G67" s="18">
        <f>VLOOKUP(B67,'[1]参阅件1-2创担贴息明细表'!B$11:AR$115,43,FALSE)</f>
        <v>233</v>
      </c>
      <c r="H67" s="18">
        <f>VLOOKUP(B67,'[1]参阅件1-2创担贴息明细表'!B$11:AS$115,44,FALSE)</f>
        <v>148</v>
      </c>
      <c r="I67" s="18">
        <f t="shared" ref="I67:I72" si="118">J67+K67</f>
        <v>177</v>
      </c>
      <c r="J67" s="18">
        <f t="shared" ref="J67:J72" si="119">D67+G67</f>
        <v>132</v>
      </c>
      <c r="K67" s="18">
        <f t="shared" ref="K67:K72" si="120">E67+H67</f>
        <v>45</v>
      </c>
      <c r="L67" s="18">
        <f>VLOOKUP(B67,'[1]参阅件1-1测算总表'!B$10:R$115,17,FALSE)</f>
        <v>25</v>
      </c>
      <c r="M67" s="18"/>
      <c r="N67" s="18"/>
      <c r="O67" s="18"/>
      <c r="P67" s="18"/>
      <c r="Q67" s="18"/>
      <c r="R67" s="18"/>
      <c r="S67" s="18">
        <f t="shared" ref="S67:S72" si="121">T67+U67</f>
        <v>202</v>
      </c>
      <c r="T67" s="18">
        <f t="shared" ref="T67:T72" si="122">J67+L67+N67+Q67</f>
        <v>157</v>
      </c>
      <c r="U67" s="18">
        <f t="shared" ref="U67:U72" si="123">K67+O67+R67</f>
        <v>45</v>
      </c>
      <c r="V67" s="18">
        <f t="shared" ref="V67:V72" si="124">W67+X67</f>
        <v>595</v>
      </c>
      <c r="W67" s="18">
        <f>VLOOKUP(B67,'[1]参阅件1-1测算总表'!B$10:AE$115,30,FALSE)</f>
        <v>442</v>
      </c>
      <c r="X67" s="18">
        <f>VLOOKUP(B67,'[1]参阅件1-1测算总表'!B$10:AF$115,31,FALSE)</f>
        <v>153</v>
      </c>
      <c r="Y67" s="18">
        <f t="shared" ref="Y67:Y72" si="125">Z67+AA67</f>
        <v>-393</v>
      </c>
      <c r="Z67" s="18">
        <f t="shared" ref="Z67:Z72" si="126">T67-W67</f>
        <v>-285</v>
      </c>
      <c r="AA67" s="18">
        <f t="shared" ref="AA67:AA72" si="127">U67-X67</f>
        <v>-108</v>
      </c>
      <c r="AB67" s="35"/>
    </row>
    <row r="68" ht="23.25" customHeight="1" spans="1:29">
      <c r="A68" s="19"/>
      <c r="B68" s="17" t="s">
        <v>93</v>
      </c>
      <c r="C68" s="18">
        <f t="shared" si="116"/>
        <v>-277</v>
      </c>
      <c r="D68" s="18">
        <f>VLOOKUP(B68,'[1]参阅件1-2创担贴息明细表'!B$11:AN$115,39,FALSE)</f>
        <v>-193</v>
      </c>
      <c r="E68" s="18">
        <f>VLOOKUP(B68,'[1]参阅件1-2创担贴息明细表'!B$11:AO$115,40,FALSE)</f>
        <v>-84</v>
      </c>
      <c r="F68" s="18">
        <f t="shared" si="117"/>
        <v>323</v>
      </c>
      <c r="G68" s="18">
        <f>VLOOKUP(B68,'[1]参阅件1-2创担贴息明细表'!B$11:AR$115,43,FALSE)</f>
        <v>159</v>
      </c>
      <c r="H68" s="18">
        <f>VLOOKUP(B68,'[1]参阅件1-2创担贴息明细表'!B$11:AS$115,44,FALSE)</f>
        <v>164</v>
      </c>
      <c r="I68" s="18">
        <f t="shared" si="118"/>
        <v>46</v>
      </c>
      <c r="J68" s="18">
        <f t="shared" si="119"/>
        <v>-34</v>
      </c>
      <c r="K68" s="18">
        <f t="shared" si="120"/>
        <v>80</v>
      </c>
      <c r="L68" s="18">
        <f>VLOOKUP(B68,'[1]参阅件1-1测算总表'!B$10:R$115,17,FALSE)</f>
        <v>19</v>
      </c>
      <c r="M68" s="18"/>
      <c r="N68" s="18"/>
      <c r="O68" s="18"/>
      <c r="P68" s="18"/>
      <c r="Q68" s="18"/>
      <c r="R68" s="18"/>
      <c r="S68" s="18">
        <f t="shared" si="121"/>
        <v>65</v>
      </c>
      <c r="T68" s="18">
        <f t="shared" si="122"/>
        <v>-15</v>
      </c>
      <c r="U68" s="18">
        <f t="shared" si="123"/>
        <v>80</v>
      </c>
      <c r="V68" s="18">
        <f t="shared" si="124"/>
        <v>643</v>
      </c>
      <c r="W68" s="18">
        <f>VLOOKUP(B68,'[1]参阅件1-1测算总表'!B$10:AE$115,30,FALSE)</f>
        <v>477</v>
      </c>
      <c r="X68" s="18">
        <f>VLOOKUP(B68,'[1]参阅件1-1测算总表'!B$10:AF$115,31,FALSE)</f>
        <v>166</v>
      </c>
      <c r="Y68" s="18">
        <f t="shared" si="125"/>
        <v>-578</v>
      </c>
      <c r="Z68" s="18">
        <f t="shared" si="126"/>
        <v>-492</v>
      </c>
      <c r="AA68" s="18">
        <f t="shared" si="127"/>
        <v>-86</v>
      </c>
      <c r="AB68" s="35"/>
      <c r="AC68" s="38"/>
    </row>
    <row r="69" ht="23.25" customHeight="1" spans="1:29">
      <c r="A69" s="19"/>
      <c r="B69" s="17" t="s">
        <v>94</v>
      </c>
      <c r="C69" s="18">
        <f t="shared" si="116"/>
        <v>-93</v>
      </c>
      <c r="D69" s="18">
        <f>VLOOKUP(B69,'[1]参阅件1-2创担贴息明细表'!B$11:AN$115,39,FALSE)</f>
        <v>5</v>
      </c>
      <c r="E69" s="18">
        <f>VLOOKUP(B69,'[1]参阅件1-2创担贴息明细表'!B$11:AO$115,40,FALSE)</f>
        <v>-98</v>
      </c>
      <c r="F69" s="18">
        <f t="shared" si="117"/>
        <v>376</v>
      </c>
      <c r="G69" s="18">
        <f>VLOOKUP(B69,'[1]参阅件1-2创担贴息明细表'!B$11:AR$115,43,FALSE)</f>
        <v>235</v>
      </c>
      <c r="H69" s="18">
        <f>VLOOKUP(B69,'[1]参阅件1-2创担贴息明细表'!B$11:AS$115,44,FALSE)</f>
        <v>141</v>
      </c>
      <c r="I69" s="18">
        <f t="shared" si="118"/>
        <v>283</v>
      </c>
      <c r="J69" s="18">
        <f t="shared" si="119"/>
        <v>240</v>
      </c>
      <c r="K69" s="18">
        <f t="shared" si="120"/>
        <v>43</v>
      </c>
      <c r="L69" s="18">
        <f>VLOOKUP(B69,'[1]参阅件1-1测算总表'!B$10:R$115,17,FALSE)</f>
        <v>41</v>
      </c>
      <c r="M69" s="18"/>
      <c r="N69" s="18"/>
      <c r="O69" s="18"/>
      <c r="P69" s="18"/>
      <c r="Q69" s="18"/>
      <c r="R69" s="18"/>
      <c r="S69" s="18">
        <f t="shared" si="121"/>
        <v>324</v>
      </c>
      <c r="T69" s="18">
        <f t="shared" si="122"/>
        <v>281</v>
      </c>
      <c r="U69" s="18">
        <f t="shared" si="123"/>
        <v>43</v>
      </c>
      <c r="V69" s="18">
        <f t="shared" si="124"/>
        <v>446</v>
      </c>
      <c r="W69" s="18">
        <f>VLOOKUP(B69,'[1]参阅件1-1测算总表'!B$10:AE$115,30,FALSE)</f>
        <v>296</v>
      </c>
      <c r="X69" s="18">
        <f>VLOOKUP(B69,'[1]参阅件1-1测算总表'!B$10:AF$115,31,FALSE)</f>
        <v>150</v>
      </c>
      <c r="Y69" s="18">
        <f t="shared" si="125"/>
        <v>-122</v>
      </c>
      <c r="Z69" s="18">
        <f t="shared" si="126"/>
        <v>-15</v>
      </c>
      <c r="AA69" s="18">
        <f t="shared" si="127"/>
        <v>-107</v>
      </c>
      <c r="AB69" s="35"/>
      <c r="AC69" s="38"/>
    </row>
    <row r="70" ht="23.25" customHeight="1" spans="1:29">
      <c r="A70" s="19"/>
      <c r="B70" s="17" t="s">
        <v>95</v>
      </c>
      <c r="C70" s="18">
        <f t="shared" si="116"/>
        <v>-589</v>
      </c>
      <c r="D70" s="18">
        <f>VLOOKUP(B70,'[1]参阅件1-2创担贴息明细表'!B$11:AN$115,39,FALSE)</f>
        <v>-501</v>
      </c>
      <c r="E70" s="18">
        <f>VLOOKUP(B70,'[1]参阅件1-2创担贴息明细表'!B$11:AO$115,40,FALSE)</f>
        <v>-88</v>
      </c>
      <c r="F70" s="18">
        <f t="shared" si="117"/>
        <v>787</v>
      </c>
      <c r="G70" s="18">
        <f>VLOOKUP(B70,'[1]参阅件1-2创担贴息明细表'!B$11:AR$115,43,FALSE)</f>
        <v>377</v>
      </c>
      <c r="H70" s="18">
        <f>VLOOKUP(B70,'[1]参阅件1-2创担贴息明细表'!B$11:AS$115,44,FALSE)</f>
        <v>410</v>
      </c>
      <c r="I70" s="18">
        <f t="shared" si="118"/>
        <v>198</v>
      </c>
      <c r="J70" s="18">
        <f t="shared" si="119"/>
        <v>-124</v>
      </c>
      <c r="K70" s="18">
        <f t="shared" si="120"/>
        <v>322</v>
      </c>
      <c r="L70" s="18">
        <f>VLOOKUP(B70,'[1]参阅件1-1测算总表'!B$10:R$115,17,FALSE)</f>
        <v>26</v>
      </c>
      <c r="M70" s="18"/>
      <c r="N70" s="18"/>
      <c r="O70" s="18"/>
      <c r="P70" s="18"/>
      <c r="Q70" s="18"/>
      <c r="R70" s="18"/>
      <c r="S70" s="18">
        <f t="shared" si="121"/>
        <v>224</v>
      </c>
      <c r="T70" s="18">
        <f t="shared" si="122"/>
        <v>-98</v>
      </c>
      <c r="U70" s="18">
        <f t="shared" si="123"/>
        <v>322</v>
      </c>
      <c r="V70" s="18">
        <f t="shared" si="124"/>
        <v>1604</v>
      </c>
      <c r="W70" s="18">
        <f>VLOOKUP(B70,'[1]参阅件1-1测算总表'!B$10:AE$115,30,FALSE)</f>
        <v>1194</v>
      </c>
      <c r="X70" s="18">
        <f>VLOOKUP(B70,'[1]参阅件1-1测算总表'!B$10:AF$115,31,FALSE)</f>
        <v>410</v>
      </c>
      <c r="Y70" s="18">
        <f t="shared" si="125"/>
        <v>-1380</v>
      </c>
      <c r="Z70" s="18">
        <f t="shared" si="126"/>
        <v>-1292</v>
      </c>
      <c r="AA70" s="18">
        <f t="shared" si="127"/>
        <v>-88</v>
      </c>
      <c r="AB70" s="35"/>
      <c r="AC70" s="38"/>
    </row>
    <row r="71" ht="23.25" customHeight="1" spans="1:29">
      <c r="A71" s="19" t="s">
        <v>96</v>
      </c>
      <c r="B71" s="20" t="s">
        <v>97</v>
      </c>
      <c r="C71" s="21">
        <f t="shared" ref="C71:R71" si="128">SUM(C72:C81)</f>
        <v>-620</v>
      </c>
      <c r="D71" s="21">
        <f t="shared" si="128"/>
        <v>-249</v>
      </c>
      <c r="E71" s="21">
        <f t="shared" si="128"/>
        <v>-371</v>
      </c>
      <c r="F71" s="21">
        <f t="shared" si="128"/>
        <v>4462</v>
      </c>
      <c r="G71" s="21">
        <f t="shared" si="128"/>
        <v>2685</v>
      </c>
      <c r="H71" s="21">
        <f t="shared" si="128"/>
        <v>1777</v>
      </c>
      <c r="I71" s="21">
        <f t="shared" si="128"/>
        <v>3842</v>
      </c>
      <c r="J71" s="21">
        <f t="shared" si="128"/>
        <v>2436</v>
      </c>
      <c r="K71" s="21">
        <f t="shared" si="128"/>
        <v>1406</v>
      </c>
      <c r="L71" s="21">
        <f t="shared" si="128"/>
        <v>426</v>
      </c>
      <c r="M71" s="21">
        <f t="shared" si="128"/>
        <v>71</v>
      </c>
      <c r="N71" s="21">
        <f t="shared" si="128"/>
        <v>0</v>
      </c>
      <c r="O71" s="21">
        <f t="shared" si="128"/>
        <v>71</v>
      </c>
      <c r="P71" s="21">
        <f t="shared" si="128"/>
        <v>5000</v>
      </c>
      <c r="Q71" s="21">
        <f t="shared" si="128"/>
        <v>3500</v>
      </c>
      <c r="R71" s="21">
        <f t="shared" si="128"/>
        <v>1500</v>
      </c>
      <c r="S71" s="21">
        <f t="shared" ref="S71:AB71" si="129">SUM(S72:S81)</f>
        <v>9339</v>
      </c>
      <c r="T71" s="21">
        <f t="shared" si="129"/>
        <v>6362</v>
      </c>
      <c r="U71" s="21">
        <f t="shared" si="129"/>
        <v>2977</v>
      </c>
      <c r="V71" s="21">
        <f t="shared" si="129"/>
        <v>7190</v>
      </c>
      <c r="W71" s="21">
        <f t="shared" si="129"/>
        <v>3813</v>
      </c>
      <c r="X71" s="21">
        <f t="shared" si="129"/>
        <v>3377</v>
      </c>
      <c r="Y71" s="21">
        <f t="shared" si="129"/>
        <v>2149</v>
      </c>
      <c r="Z71" s="21">
        <f t="shared" si="129"/>
        <v>2549</v>
      </c>
      <c r="AA71" s="21">
        <f t="shared" si="129"/>
        <v>-400</v>
      </c>
      <c r="AB71" s="35"/>
      <c r="AC71" s="38"/>
    </row>
    <row r="72" ht="23.25" customHeight="1" spans="1:29">
      <c r="A72" s="19"/>
      <c r="B72" s="17" t="s">
        <v>98</v>
      </c>
      <c r="C72" s="18">
        <f t="shared" si="116"/>
        <v>-128</v>
      </c>
      <c r="D72" s="18">
        <f>VLOOKUP(B72,'[1]参阅件1-2创担贴息明细表'!B$11:AN$115,39,FALSE)</f>
        <v>22</v>
      </c>
      <c r="E72" s="18">
        <f>VLOOKUP(B72,'[1]参阅件1-2创担贴息明细表'!B$11:AO$115,40,FALSE)</f>
        <v>-150</v>
      </c>
      <c r="F72" s="18">
        <f t="shared" si="117"/>
        <v>1596</v>
      </c>
      <c r="G72" s="18">
        <f>VLOOKUP(B72,'[1]参阅件1-2创担贴息明细表'!B$11:AR$115,43,FALSE)</f>
        <v>995</v>
      </c>
      <c r="H72" s="18">
        <f>VLOOKUP(B72,'[1]参阅件1-2创担贴息明细表'!B$11:AS$115,44,FALSE)</f>
        <v>601</v>
      </c>
      <c r="I72" s="18">
        <f t="shared" si="118"/>
        <v>1468</v>
      </c>
      <c r="J72" s="18">
        <f t="shared" si="119"/>
        <v>1017</v>
      </c>
      <c r="K72" s="18">
        <f t="shared" si="120"/>
        <v>451</v>
      </c>
      <c r="L72" s="18">
        <f>VLOOKUP(B72,'[1]参阅件1-1测算总表'!B$10:R$115,17,FALSE)</f>
        <v>174</v>
      </c>
      <c r="M72" s="18"/>
      <c r="N72" s="18"/>
      <c r="O72" s="18"/>
      <c r="P72" s="18">
        <f>Q72+R72</f>
        <v>5000</v>
      </c>
      <c r="Q72" s="27">
        <v>3500</v>
      </c>
      <c r="R72" s="27">
        <v>1500</v>
      </c>
      <c r="S72" s="18">
        <f t="shared" si="121"/>
        <v>6642</v>
      </c>
      <c r="T72" s="18">
        <f t="shared" si="122"/>
        <v>4691</v>
      </c>
      <c r="U72" s="18">
        <f t="shared" si="123"/>
        <v>1951</v>
      </c>
      <c r="V72" s="18">
        <f t="shared" si="124"/>
        <v>3376</v>
      </c>
      <c r="W72" s="18">
        <f>VLOOKUP(B72,'[1]参阅件1-1测算总表'!B$10:AE$115,30,FALSE)</f>
        <v>1250</v>
      </c>
      <c r="X72" s="18">
        <f>VLOOKUP(B72,'[1]参阅件1-1测算总表'!B$10:AF$115,31,FALSE)</f>
        <v>2126</v>
      </c>
      <c r="Y72" s="18">
        <f t="shared" si="125"/>
        <v>3266</v>
      </c>
      <c r="Z72" s="18">
        <f t="shared" si="126"/>
        <v>3441</v>
      </c>
      <c r="AA72" s="18">
        <f t="shared" si="127"/>
        <v>-175</v>
      </c>
      <c r="AB72" s="35"/>
      <c r="AC72" s="38"/>
    </row>
    <row r="73" ht="23.25" customHeight="1" spans="1:29">
      <c r="A73" s="19"/>
      <c r="B73" s="17" t="s">
        <v>99</v>
      </c>
      <c r="C73" s="18">
        <f t="shared" ref="C73:C81" si="130">D73+E73</f>
        <v>-55</v>
      </c>
      <c r="D73" s="18">
        <f>VLOOKUP(B73,'[1]参阅件1-2创担贴息明细表'!B$11:AN$115,39,FALSE)</f>
        <v>-14</v>
      </c>
      <c r="E73" s="18">
        <f>VLOOKUP(B73,'[1]参阅件1-2创担贴息明细表'!B$11:AO$115,40,FALSE)</f>
        <v>-41</v>
      </c>
      <c r="F73" s="18">
        <f t="shared" ref="F73:F81" si="131">G73+H73</f>
        <v>99</v>
      </c>
      <c r="G73" s="18">
        <f>VLOOKUP(B73,'[1]参阅件1-2创担贴息明细表'!B$11:AR$115,43,FALSE)</f>
        <v>55</v>
      </c>
      <c r="H73" s="18">
        <f>VLOOKUP(B73,'[1]参阅件1-2创担贴息明细表'!B$11:AS$115,44,FALSE)</f>
        <v>44</v>
      </c>
      <c r="I73" s="18">
        <f t="shared" ref="I73:I81" si="132">J73+K73</f>
        <v>44</v>
      </c>
      <c r="J73" s="18">
        <f t="shared" ref="J73:J81" si="133">D73+G73</f>
        <v>41</v>
      </c>
      <c r="K73" s="18">
        <f t="shared" ref="K73:K81" si="134">E73+H73</f>
        <v>3</v>
      </c>
      <c r="L73" s="18">
        <f>VLOOKUP(B73,'[1]参阅件1-1测算总表'!B$10:R$115,17,FALSE)</f>
        <v>28</v>
      </c>
      <c r="M73" s="18"/>
      <c r="N73" s="18"/>
      <c r="O73" s="18"/>
      <c r="P73" s="18"/>
      <c r="Q73" s="18"/>
      <c r="R73" s="18"/>
      <c r="S73" s="18">
        <f t="shared" ref="S73:S81" si="135">T73+U73</f>
        <v>72</v>
      </c>
      <c r="T73" s="18">
        <f t="shared" ref="T73:T81" si="136">J73+L73+N73+Q73</f>
        <v>69</v>
      </c>
      <c r="U73" s="18">
        <f t="shared" ref="U73:U81" si="137">K73+O73+R73</f>
        <v>3</v>
      </c>
      <c r="V73" s="18">
        <f t="shared" ref="V73:V81" si="138">W73+X73</f>
        <v>141</v>
      </c>
      <c r="W73" s="18">
        <f>VLOOKUP(B73,'[1]参阅件1-1测算总表'!B$10:AE$115,30,FALSE)</f>
        <v>91</v>
      </c>
      <c r="X73" s="18">
        <f>VLOOKUP(B73,'[1]参阅件1-1测算总表'!B$10:AF$115,31,FALSE)</f>
        <v>50</v>
      </c>
      <c r="Y73" s="18">
        <f t="shared" ref="Y73:Y81" si="139">Z73+AA73</f>
        <v>-69</v>
      </c>
      <c r="Z73" s="18">
        <f t="shared" ref="Z73:Z81" si="140">T73-W73</f>
        <v>-22</v>
      </c>
      <c r="AA73" s="18">
        <f t="shared" ref="AA73:AA81" si="141">U73-X73</f>
        <v>-47</v>
      </c>
      <c r="AB73" s="35"/>
      <c r="AC73" s="38"/>
    </row>
    <row r="74" ht="23.25" customHeight="1" spans="1:29">
      <c r="A74" s="19"/>
      <c r="B74" s="17" t="s">
        <v>100</v>
      </c>
      <c r="C74" s="18">
        <f t="shared" si="130"/>
        <v>-67</v>
      </c>
      <c r="D74" s="18">
        <f>VLOOKUP(B74,'[1]参阅件1-2创担贴息明细表'!B$11:AN$115,39,FALSE)</f>
        <v>-66</v>
      </c>
      <c r="E74" s="18">
        <f>VLOOKUP(B74,'[1]参阅件1-2创担贴息明细表'!B$11:AO$115,40,FALSE)</f>
        <v>-1</v>
      </c>
      <c r="F74" s="18">
        <f t="shared" si="131"/>
        <v>214</v>
      </c>
      <c r="G74" s="18">
        <f>VLOOKUP(B74,'[1]参阅件1-2创担贴息明细表'!B$11:AR$115,43,FALSE)</f>
        <v>104</v>
      </c>
      <c r="H74" s="18">
        <f>VLOOKUP(B74,'[1]参阅件1-2创担贴息明细表'!B$11:AS$115,44,FALSE)</f>
        <v>110</v>
      </c>
      <c r="I74" s="18">
        <f t="shared" si="132"/>
        <v>147</v>
      </c>
      <c r="J74" s="18">
        <f t="shared" si="133"/>
        <v>38</v>
      </c>
      <c r="K74" s="18">
        <f t="shared" si="134"/>
        <v>109</v>
      </c>
      <c r="L74" s="18">
        <f>VLOOKUP(B74,'[1]参阅件1-1测算总表'!B$10:R$115,17,FALSE)</f>
        <v>32</v>
      </c>
      <c r="M74" s="18"/>
      <c r="N74" s="18"/>
      <c r="O74" s="18"/>
      <c r="P74" s="18"/>
      <c r="Q74" s="18"/>
      <c r="R74" s="18"/>
      <c r="S74" s="18">
        <f t="shared" si="135"/>
        <v>179</v>
      </c>
      <c r="T74" s="18">
        <f t="shared" si="136"/>
        <v>70</v>
      </c>
      <c r="U74" s="18">
        <f t="shared" si="137"/>
        <v>109</v>
      </c>
      <c r="V74" s="18">
        <f t="shared" si="138"/>
        <v>343</v>
      </c>
      <c r="W74" s="18">
        <f>VLOOKUP(B74,'[1]参阅件1-1测算总表'!B$10:AE$115,30,FALSE)</f>
        <v>227</v>
      </c>
      <c r="X74" s="18">
        <f>VLOOKUP(B74,'[1]参阅件1-1测算总表'!B$10:AF$115,31,FALSE)</f>
        <v>116</v>
      </c>
      <c r="Y74" s="18">
        <f t="shared" si="139"/>
        <v>-164</v>
      </c>
      <c r="Z74" s="18">
        <f t="shared" si="140"/>
        <v>-157</v>
      </c>
      <c r="AA74" s="18">
        <f t="shared" si="141"/>
        <v>-7</v>
      </c>
      <c r="AB74" s="35"/>
      <c r="AC74" s="38"/>
    </row>
    <row r="75" ht="23.25" customHeight="1" spans="1:29">
      <c r="A75" s="19"/>
      <c r="B75" s="17" t="s">
        <v>101</v>
      </c>
      <c r="C75" s="18">
        <f t="shared" si="130"/>
        <v>-121</v>
      </c>
      <c r="D75" s="18">
        <f>VLOOKUP(B75,'[1]参阅件1-2创担贴息明细表'!B$11:AN$115,39,FALSE)</f>
        <v>-82</v>
      </c>
      <c r="E75" s="18">
        <f>VLOOKUP(B75,'[1]参阅件1-2创担贴息明细表'!B$11:AO$115,40,FALSE)</f>
        <v>-39</v>
      </c>
      <c r="F75" s="18">
        <f t="shared" si="131"/>
        <v>219</v>
      </c>
      <c r="G75" s="18">
        <f>VLOOKUP(B75,'[1]参阅件1-2创担贴息明细表'!B$11:AR$115,43,FALSE)</f>
        <v>128</v>
      </c>
      <c r="H75" s="18">
        <f>VLOOKUP(B75,'[1]参阅件1-2创担贴息明细表'!B$11:AS$115,44,FALSE)</f>
        <v>91</v>
      </c>
      <c r="I75" s="18">
        <f t="shared" si="132"/>
        <v>98</v>
      </c>
      <c r="J75" s="18">
        <f t="shared" si="133"/>
        <v>46</v>
      </c>
      <c r="K75" s="18">
        <f t="shared" si="134"/>
        <v>52</v>
      </c>
      <c r="L75" s="18">
        <f>VLOOKUP(B75,'[1]参阅件1-1测算总表'!B$10:R$115,17,FALSE)</f>
        <v>29</v>
      </c>
      <c r="M75" s="18"/>
      <c r="N75" s="18"/>
      <c r="O75" s="18"/>
      <c r="P75" s="18"/>
      <c r="Q75" s="18"/>
      <c r="R75" s="18"/>
      <c r="S75" s="18">
        <f t="shared" si="135"/>
        <v>127</v>
      </c>
      <c r="T75" s="18">
        <f t="shared" si="136"/>
        <v>75</v>
      </c>
      <c r="U75" s="18">
        <f t="shared" si="137"/>
        <v>52</v>
      </c>
      <c r="V75" s="18">
        <f t="shared" si="138"/>
        <v>375</v>
      </c>
      <c r="W75" s="18">
        <f>VLOOKUP(B75,'[1]参阅件1-1测算总表'!B$10:AE$115,30,FALSE)</f>
        <v>281</v>
      </c>
      <c r="X75" s="18">
        <f>VLOOKUP(B75,'[1]参阅件1-1测算总表'!B$10:AF$115,31,FALSE)</f>
        <v>94</v>
      </c>
      <c r="Y75" s="18">
        <f t="shared" si="139"/>
        <v>-248</v>
      </c>
      <c r="Z75" s="18">
        <f t="shared" si="140"/>
        <v>-206</v>
      </c>
      <c r="AA75" s="18">
        <f t="shared" si="141"/>
        <v>-42</v>
      </c>
      <c r="AB75" s="35"/>
      <c r="AC75" s="38"/>
    </row>
    <row r="76" ht="23.25" customHeight="1" spans="1:29">
      <c r="A76" s="19"/>
      <c r="B76" s="17" t="s">
        <v>102</v>
      </c>
      <c r="C76" s="18">
        <f t="shared" si="130"/>
        <v>30</v>
      </c>
      <c r="D76" s="18">
        <f>VLOOKUP(B76,'[1]参阅件1-2创担贴息明细表'!B$11:AN$115,39,FALSE)</f>
        <v>48</v>
      </c>
      <c r="E76" s="18">
        <f>VLOOKUP(B76,'[1]参阅件1-2创担贴息明细表'!B$11:AO$115,40,FALSE)</f>
        <v>-18</v>
      </c>
      <c r="F76" s="18">
        <f t="shared" si="131"/>
        <v>524</v>
      </c>
      <c r="G76" s="18">
        <f>VLOOKUP(B76,'[1]参阅件1-2创担贴息明细表'!B$11:AR$115,43,FALSE)</f>
        <v>343</v>
      </c>
      <c r="H76" s="18">
        <f>VLOOKUP(B76,'[1]参阅件1-2创担贴息明细表'!B$11:AS$115,44,FALSE)</f>
        <v>181</v>
      </c>
      <c r="I76" s="18">
        <f t="shared" si="132"/>
        <v>554</v>
      </c>
      <c r="J76" s="18">
        <f t="shared" si="133"/>
        <v>391</v>
      </c>
      <c r="K76" s="18">
        <f t="shared" si="134"/>
        <v>163</v>
      </c>
      <c r="L76" s="18">
        <f>VLOOKUP(B76,'[1]参阅件1-1测算总表'!B$10:R$115,17,FALSE)</f>
        <v>46</v>
      </c>
      <c r="M76" s="18"/>
      <c r="N76" s="18"/>
      <c r="O76" s="18"/>
      <c r="P76" s="18"/>
      <c r="Q76" s="18"/>
      <c r="R76" s="18"/>
      <c r="S76" s="18">
        <f t="shared" si="135"/>
        <v>600</v>
      </c>
      <c r="T76" s="18">
        <f t="shared" si="136"/>
        <v>437</v>
      </c>
      <c r="U76" s="18">
        <f t="shared" si="137"/>
        <v>163</v>
      </c>
      <c r="V76" s="18">
        <f t="shared" si="138"/>
        <v>563</v>
      </c>
      <c r="W76" s="18">
        <f>VLOOKUP(B76,'[1]参阅件1-1测算总表'!B$10:AE$115,30,FALSE)</f>
        <v>375</v>
      </c>
      <c r="X76" s="18">
        <f>VLOOKUP(B76,'[1]参阅件1-1测算总表'!B$10:AF$115,31,FALSE)</f>
        <v>188</v>
      </c>
      <c r="Y76" s="18">
        <f t="shared" si="139"/>
        <v>37</v>
      </c>
      <c r="Z76" s="18">
        <f t="shared" si="140"/>
        <v>62</v>
      </c>
      <c r="AA76" s="18">
        <f t="shared" si="141"/>
        <v>-25</v>
      </c>
      <c r="AB76" s="35"/>
      <c r="AC76" s="38"/>
    </row>
    <row r="77" ht="23.25" customHeight="1" spans="1:28">
      <c r="A77" s="19"/>
      <c r="B77" s="17" t="s">
        <v>103</v>
      </c>
      <c r="C77" s="18">
        <f t="shared" si="130"/>
        <v>-48</v>
      </c>
      <c r="D77" s="18">
        <f>VLOOKUP(B77,'[1]参阅件1-2创担贴息明细表'!B$11:AN$115,39,FALSE)</f>
        <v>-18</v>
      </c>
      <c r="E77" s="18">
        <f>VLOOKUP(B77,'[1]参阅件1-2创担贴息明细表'!B$11:AO$115,40,FALSE)</f>
        <v>-30</v>
      </c>
      <c r="F77" s="18">
        <f t="shared" si="131"/>
        <v>219</v>
      </c>
      <c r="G77" s="18">
        <f>VLOOKUP(B77,'[1]参阅件1-2创担贴息明细表'!B$11:AR$115,43,FALSE)</f>
        <v>127</v>
      </c>
      <c r="H77" s="18">
        <f>VLOOKUP(B77,'[1]参阅件1-2创担贴息明细表'!B$11:AS$115,44,FALSE)</f>
        <v>92</v>
      </c>
      <c r="I77" s="18">
        <f t="shared" si="132"/>
        <v>171</v>
      </c>
      <c r="J77" s="18">
        <f t="shared" si="133"/>
        <v>109</v>
      </c>
      <c r="K77" s="18">
        <f t="shared" si="134"/>
        <v>62</v>
      </c>
      <c r="L77" s="18">
        <f>VLOOKUP(B77,'[1]参阅件1-1测算总表'!B$10:R$115,17,FALSE)</f>
        <v>12</v>
      </c>
      <c r="M77" s="18"/>
      <c r="N77" s="18"/>
      <c r="O77" s="18"/>
      <c r="P77" s="18"/>
      <c r="Q77" s="18"/>
      <c r="R77" s="18"/>
      <c r="S77" s="18">
        <f t="shared" si="135"/>
        <v>183</v>
      </c>
      <c r="T77" s="18">
        <f t="shared" si="136"/>
        <v>121</v>
      </c>
      <c r="U77" s="18">
        <f t="shared" si="137"/>
        <v>62</v>
      </c>
      <c r="V77" s="18">
        <f t="shared" si="138"/>
        <v>285</v>
      </c>
      <c r="W77" s="18">
        <f>VLOOKUP(B77,'[1]参阅件1-1测算总表'!B$10:AE$115,30,FALSE)</f>
        <v>190</v>
      </c>
      <c r="X77" s="18">
        <f>VLOOKUP(B77,'[1]参阅件1-1测算总表'!B$10:AF$115,31,FALSE)</f>
        <v>95</v>
      </c>
      <c r="Y77" s="18">
        <f t="shared" si="139"/>
        <v>-102</v>
      </c>
      <c r="Z77" s="18">
        <f t="shared" si="140"/>
        <v>-69</v>
      </c>
      <c r="AA77" s="18">
        <f t="shared" si="141"/>
        <v>-33</v>
      </c>
      <c r="AB77" s="35"/>
    </row>
    <row r="78" ht="23.25" customHeight="1" spans="1:28">
      <c r="A78" s="19"/>
      <c r="B78" s="17" t="s">
        <v>104</v>
      </c>
      <c r="C78" s="18">
        <f t="shared" si="130"/>
        <v>-286</v>
      </c>
      <c r="D78" s="18">
        <f>VLOOKUP(B78,'[1]参阅件1-2创担贴息明细表'!B$11:AN$115,39,FALSE)</f>
        <v>-105</v>
      </c>
      <c r="E78" s="18">
        <f>VLOOKUP(B78,'[1]参阅件1-2创担贴息明细表'!B$11:AO$115,40,FALSE)</f>
        <v>-181</v>
      </c>
      <c r="F78" s="18">
        <f t="shared" si="131"/>
        <v>444</v>
      </c>
      <c r="G78" s="18">
        <f>VLOOKUP(B78,'[1]参阅件1-2创担贴息明细表'!B$11:AR$115,43,FALSE)</f>
        <v>149</v>
      </c>
      <c r="H78" s="18">
        <f>VLOOKUP(B78,'[1]参阅件1-2创担贴息明细表'!B$11:AS$115,44,FALSE)</f>
        <v>295</v>
      </c>
      <c r="I78" s="18">
        <f t="shared" si="132"/>
        <v>158</v>
      </c>
      <c r="J78" s="18">
        <f t="shared" si="133"/>
        <v>44</v>
      </c>
      <c r="K78" s="18">
        <f t="shared" si="134"/>
        <v>114</v>
      </c>
      <c r="L78" s="18">
        <f>VLOOKUP(B78,'[1]参阅件1-1测算总表'!B$10:R$115,17,FALSE)</f>
        <v>31</v>
      </c>
      <c r="M78" s="18"/>
      <c r="N78" s="18"/>
      <c r="O78" s="18"/>
      <c r="P78" s="18"/>
      <c r="Q78" s="18"/>
      <c r="R78" s="18"/>
      <c r="S78" s="18">
        <f t="shared" si="135"/>
        <v>189</v>
      </c>
      <c r="T78" s="18">
        <f t="shared" si="136"/>
        <v>75</v>
      </c>
      <c r="U78" s="18">
        <f t="shared" si="137"/>
        <v>114</v>
      </c>
      <c r="V78" s="18">
        <f t="shared" si="138"/>
        <v>647</v>
      </c>
      <c r="W78" s="18">
        <f>VLOOKUP(B78,'[1]参阅件1-1测算总表'!B$10:AE$115,30,FALSE)</f>
        <v>341</v>
      </c>
      <c r="X78" s="18">
        <f>VLOOKUP(B78,'[1]参阅件1-1测算总表'!B$10:AF$115,31,FALSE)</f>
        <v>306</v>
      </c>
      <c r="Y78" s="18">
        <f t="shared" si="139"/>
        <v>-458</v>
      </c>
      <c r="Z78" s="18">
        <f t="shared" si="140"/>
        <v>-266</v>
      </c>
      <c r="AA78" s="18">
        <f t="shared" si="141"/>
        <v>-192</v>
      </c>
      <c r="AB78" s="35"/>
    </row>
    <row r="79" ht="23.25" customHeight="1" spans="1:28">
      <c r="A79" s="19"/>
      <c r="B79" s="17" t="s">
        <v>105</v>
      </c>
      <c r="C79" s="18">
        <f t="shared" si="130"/>
        <v>67</v>
      </c>
      <c r="D79" s="18">
        <f>VLOOKUP(B79,'[1]参阅件1-2创担贴息明细表'!B$11:AN$115,39,FALSE)</f>
        <v>28</v>
      </c>
      <c r="E79" s="18">
        <f>VLOOKUP(B79,'[1]参阅件1-2创担贴息明细表'!B$11:AO$115,40,FALSE)</f>
        <v>39</v>
      </c>
      <c r="F79" s="18">
        <f t="shared" si="131"/>
        <v>326</v>
      </c>
      <c r="G79" s="18">
        <f>VLOOKUP(B79,'[1]参阅件1-2创担贴息明细表'!B$11:AR$115,43,FALSE)</f>
        <v>235</v>
      </c>
      <c r="H79" s="18">
        <f>VLOOKUP(B79,'[1]参阅件1-2创担贴息明细表'!B$11:AS$115,44,FALSE)</f>
        <v>91</v>
      </c>
      <c r="I79" s="18">
        <f t="shared" si="132"/>
        <v>393</v>
      </c>
      <c r="J79" s="18">
        <f t="shared" si="133"/>
        <v>263</v>
      </c>
      <c r="K79" s="18">
        <f t="shared" si="134"/>
        <v>130</v>
      </c>
      <c r="L79" s="18">
        <f>VLOOKUP(B79,'[1]参阅件1-1测算总表'!B$10:R$115,17,FALSE)</f>
        <v>52</v>
      </c>
      <c r="M79" s="18">
        <f>N79+O79</f>
        <v>71</v>
      </c>
      <c r="N79" s="18"/>
      <c r="O79" s="27">
        <v>71</v>
      </c>
      <c r="P79" s="18"/>
      <c r="Q79" s="18"/>
      <c r="R79" s="18"/>
      <c r="S79" s="18">
        <f t="shared" si="135"/>
        <v>516</v>
      </c>
      <c r="T79" s="18">
        <f t="shared" si="136"/>
        <v>315</v>
      </c>
      <c r="U79" s="18">
        <f t="shared" si="137"/>
        <v>201</v>
      </c>
      <c r="V79" s="18">
        <f t="shared" si="138"/>
        <v>385</v>
      </c>
      <c r="W79" s="18">
        <f>VLOOKUP(B79,'[1]参阅件1-1测算总表'!B$10:AE$115,30,FALSE)</f>
        <v>263</v>
      </c>
      <c r="X79" s="18">
        <f>VLOOKUP(B79,'[1]参阅件1-1测算总表'!B$10:AF$115,31,FALSE)</f>
        <v>122</v>
      </c>
      <c r="Y79" s="18">
        <f t="shared" si="139"/>
        <v>131</v>
      </c>
      <c r="Z79" s="18">
        <f t="shared" si="140"/>
        <v>52</v>
      </c>
      <c r="AA79" s="18">
        <f t="shared" si="141"/>
        <v>79</v>
      </c>
      <c r="AB79" s="36" t="s">
        <v>106</v>
      </c>
    </row>
    <row r="80" ht="23.25" customHeight="1" spans="1:28">
      <c r="A80" s="19"/>
      <c r="B80" s="17" t="s">
        <v>107</v>
      </c>
      <c r="C80" s="18">
        <f t="shared" si="130"/>
        <v>-80</v>
      </c>
      <c r="D80" s="18">
        <f>VLOOKUP(B80,'[1]参阅件1-2创担贴息明细表'!B$11:AN$115,39,FALSE)</f>
        <v>-79</v>
      </c>
      <c r="E80" s="18">
        <f>VLOOKUP(B80,'[1]参阅件1-2创担贴息明细表'!B$11:AO$115,40,FALSE)</f>
        <v>-1</v>
      </c>
      <c r="F80" s="18">
        <f t="shared" si="131"/>
        <v>403</v>
      </c>
      <c r="G80" s="18">
        <f>VLOOKUP(B80,'[1]参阅件1-2创担贴息明细表'!B$11:AR$115,43,FALSE)</f>
        <v>253</v>
      </c>
      <c r="H80" s="18">
        <f>VLOOKUP(B80,'[1]参阅件1-2创担贴息明细表'!B$11:AS$115,44,FALSE)</f>
        <v>150</v>
      </c>
      <c r="I80" s="18">
        <f t="shared" si="132"/>
        <v>323</v>
      </c>
      <c r="J80" s="18">
        <f t="shared" si="133"/>
        <v>174</v>
      </c>
      <c r="K80" s="18">
        <f t="shared" si="134"/>
        <v>149</v>
      </c>
      <c r="L80" s="18">
        <f>VLOOKUP(B80,'[1]参阅件1-1测算总表'!B$10:R$115,17,FALSE)</f>
        <v>13</v>
      </c>
      <c r="M80" s="18"/>
      <c r="N80" s="18"/>
      <c r="O80" s="18"/>
      <c r="P80" s="18"/>
      <c r="Q80" s="18"/>
      <c r="R80" s="18"/>
      <c r="S80" s="18">
        <f t="shared" si="135"/>
        <v>336</v>
      </c>
      <c r="T80" s="18">
        <f t="shared" si="136"/>
        <v>187</v>
      </c>
      <c r="U80" s="18">
        <f t="shared" si="137"/>
        <v>149</v>
      </c>
      <c r="V80" s="18">
        <f t="shared" si="138"/>
        <v>592</v>
      </c>
      <c r="W80" s="18">
        <f>VLOOKUP(B80,'[1]参阅件1-1测算总表'!B$10:AE$115,30,FALSE)</f>
        <v>438</v>
      </c>
      <c r="X80" s="18">
        <f>VLOOKUP(B80,'[1]参阅件1-1测算总表'!B$10:AF$115,31,FALSE)</f>
        <v>154</v>
      </c>
      <c r="Y80" s="18">
        <f t="shared" si="139"/>
        <v>-256</v>
      </c>
      <c r="Z80" s="18">
        <f t="shared" si="140"/>
        <v>-251</v>
      </c>
      <c r="AA80" s="18">
        <f t="shared" si="141"/>
        <v>-5</v>
      </c>
      <c r="AB80" s="35"/>
    </row>
    <row r="81" ht="23.25" customHeight="1" spans="1:28">
      <c r="A81" s="19"/>
      <c r="B81" s="17" t="s">
        <v>108</v>
      </c>
      <c r="C81" s="18">
        <f t="shared" si="130"/>
        <v>68</v>
      </c>
      <c r="D81" s="18">
        <f>VLOOKUP(B81,'[1]参阅件1-2创担贴息明细表'!B$11:AN$115,39,FALSE)</f>
        <v>17</v>
      </c>
      <c r="E81" s="18">
        <f>VLOOKUP(B81,'[1]参阅件1-2创担贴息明细表'!B$11:AO$115,40,FALSE)</f>
        <v>51</v>
      </c>
      <c r="F81" s="18">
        <f t="shared" si="131"/>
        <v>418</v>
      </c>
      <c r="G81" s="18">
        <f>VLOOKUP(B81,'[1]参阅件1-2创担贴息明细表'!B$11:AR$115,43,FALSE)</f>
        <v>296</v>
      </c>
      <c r="H81" s="18">
        <f>VLOOKUP(B81,'[1]参阅件1-2创担贴息明细表'!B$11:AS$115,44,FALSE)</f>
        <v>122</v>
      </c>
      <c r="I81" s="18">
        <f t="shared" si="132"/>
        <v>486</v>
      </c>
      <c r="J81" s="18">
        <f t="shared" si="133"/>
        <v>313</v>
      </c>
      <c r="K81" s="18">
        <f t="shared" si="134"/>
        <v>173</v>
      </c>
      <c r="L81" s="18">
        <f>VLOOKUP(B81,'[1]参阅件1-1测算总表'!B$10:R$115,17,FALSE)</f>
        <v>9</v>
      </c>
      <c r="M81" s="18"/>
      <c r="N81" s="18"/>
      <c r="O81" s="18"/>
      <c r="P81" s="18"/>
      <c r="Q81" s="18"/>
      <c r="R81" s="18"/>
      <c r="S81" s="18">
        <f t="shared" si="135"/>
        <v>495</v>
      </c>
      <c r="T81" s="18">
        <f t="shared" si="136"/>
        <v>322</v>
      </c>
      <c r="U81" s="18">
        <f t="shared" si="137"/>
        <v>173</v>
      </c>
      <c r="V81" s="18">
        <f t="shared" si="138"/>
        <v>483</v>
      </c>
      <c r="W81" s="18">
        <f>VLOOKUP(B81,'[1]参阅件1-1测算总表'!B$10:AE$115,30,FALSE)</f>
        <v>357</v>
      </c>
      <c r="X81" s="18">
        <f>VLOOKUP(B81,'[1]参阅件1-1测算总表'!B$10:AF$115,31,FALSE)</f>
        <v>126</v>
      </c>
      <c r="Y81" s="18">
        <f t="shared" si="139"/>
        <v>12</v>
      </c>
      <c r="Z81" s="18">
        <f t="shared" si="140"/>
        <v>-35</v>
      </c>
      <c r="AA81" s="18">
        <f t="shared" si="141"/>
        <v>47</v>
      </c>
      <c r="AB81" s="35"/>
    </row>
    <row r="82" ht="23.25" customHeight="1" spans="1:28">
      <c r="A82" s="19" t="s">
        <v>109</v>
      </c>
      <c r="B82" s="20" t="s">
        <v>110</v>
      </c>
      <c r="C82" s="21">
        <f t="shared" ref="C82:R82" si="142">SUM(C83:C92)</f>
        <v>-779</v>
      </c>
      <c r="D82" s="21">
        <f t="shared" si="142"/>
        <v>-529</v>
      </c>
      <c r="E82" s="21">
        <f t="shared" si="142"/>
        <v>-250</v>
      </c>
      <c r="F82" s="21">
        <f t="shared" si="142"/>
        <v>5951</v>
      </c>
      <c r="G82" s="21">
        <f t="shared" si="142"/>
        <v>3440</v>
      </c>
      <c r="H82" s="21">
        <f t="shared" si="142"/>
        <v>2511</v>
      </c>
      <c r="I82" s="21">
        <f t="shared" si="142"/>
        <v>5172</v>
      </c>
      <c r="J82" s="21">
        <f t="shared" si="142"/>
        <v>2911</v>
      </c>
      <c r="K82" s="21">
        <f t="shared" si="142"/>
        <v>2261</v>
      </c>
      <c r="L82" s="21">
        <f t="shared" si="142"/>
        <v>519</v>
      </c>
      <c r="M82" s="21">
        <f t="shared" si="142"/>
        <v>371</v>
      </c>
      <c r="N82" s="21">
        <f t="shared" si="142"/>
        <v>0</v>
      </c>
      <c r="O82" s="21">
        <f t="shared" si="142"/>
        <v>371</v>
      </c>
      <c r="P82" s="21">
        <f t="shared" si="142"/>
        <v>0</v>
      </c>
      <c r="Q82" s="21">
        <f t="shared" si="142"/>
        <v>0</v>
      </c>
      <c r="R82" s="21">
        <f t="shared" si="142"/>
        <v>0</v>
      </c>
      <c r="S82" s="21">
        <f t="shared" ref="S82:AB82" si="143">SUM(S83:S92)</f>
        <v>6062</v>
      </c>
      <c r="T82" s="21">
        <f t="shared" si="143"/>
        <v>3430</v>
      </c>
      <c r="U82" s="21">
        <f t="shared" si="143"/>
        <v>2632</v>
      </c>
      <c r="V82" s="21">
        <f t="shared" si="143"/>
        <v>7898</v>
      </c>
      <c r="W82" s="21">
        <f t="shared" si="143"/>
        <v>5178</v>
      </c>
      <c r="X82" s="21">
        <f t="shared" si="143"/>
        <v>2720</v>
      </c>
      <c r="Y82" s="21">
        <f t="shared" si="143"/>
        <v>-1836</v>
      </c>
      <c r="Z82" s="21">
        <f t="shared" si="143"/>
        <v>-1748</v>
      </c>
      <c r="AA82" s="21">
        <f t="shared" si="143"/>
        <v>-88</v>
      </c>
      <c r="AB82" s="35"/>
    </row>
    <row r="83" ht="23.25" customHeight="1" spans="1:28">
      <c r="A83" s="19"/>
      <c r="B83" s="17" t="s">
        <v>111</v>
      </c>
      <c r="C83" s="18">
        <f>D83+E83</f>
        <v>-223</v>
      </c>
      <c r="D83" s="18">
        <f>VLOOKUP(B83,'[1]参阅件1-2创担贴息明细表'!B$11:AN$115,39,FALSE)</f>
        <v>-154</v>
      </c>
      <c r="E83" s="18">
        <f>VLOOKUP(B83,'[1]参阅件1-2创担贴息明细表'!B$11:AO$115,40,FALSE)</f>
        <v>-69</v>
      </c>
      <c r="F83" s="18">
        <f>G83+H83</f>
        <v>872</v>
      </c>
      <c r="G83" s="18">
        <f>VLOOKUP(B83,'[1]参阅件1-2创担贴息明细表'!B$11:AR$115,43,FALSE)</f>
        <v>474</v>
      </c>
      <c r="H83" s="18">
        <f>VLOOKUP(B83,'[1]参阅件1-2创担贴息明细表'!B$11:AS$115,44,FALSE)</f>
        <v>398</v>
      </c>
      <c r="I83" s="18">
        <f>J83+K83</f>
        <v>649</v>
      </c>
      <c r="J83" s="18">
        <f>D83+G83</f>
        <v>320</v>
      </c>
      <c r="K83" s="18">
        <f>E83+H83</f>
        <v>329</v>
      </c>
      <c r="L83" s="18">
        <f>VLOOKUP(B83,'[1]参阅件1-1测算总表'!B$10:R$115,17,FALSE)</f>
        <v>111</v>
      </c>
      <c r="M83" s="18"/>
      <c r="N83" s="18"/>
      <c r="O83" s="18"/>
      <c r="P83" s="18"/>
      <c r="Q83" s="18"/>
      <c r="R83" s="18"/>
      <c r="S83" s="18">
        <f>T83+U83</f>
        <v>760</v>
      </c>
      <c r="T83" s="18">
        <f>J83+L83+N83+Q83</f>
        <v>431</v>
      </c>
      <c r="U83" s="18">
        <f>K83+O83+R83</f>
        <v>329</v>
      </c>
      <c r="V83" s="18">
        <f>W83+X83</f>
        <v>1243</v>
      </c>
      <c r="W83" s="18">
        <f>VLOOKUP(B83,'[1]参阅件1-1测算总表'!B$10:AE$115,30,FALSE)</f>
        <v>827</v>
      </c>
      <c r="X83" s="18">
        <f>VLOOKUP(B83,'[1]参阅件1-1测算总表'!B$10:AF$115,31,FALSE)</f>
        <v>416</v>
      </c>
      <c r="Y83" s="18">
        <f>Z83+AA83</f>
        <v>-483</v>
      </c>
      <c r="Z83" s="18">
        <f>T83-W83</f>
        <v>-396</v>
      </c>
      <c r="AA83" s="18">
        <f>U83-X83</f>
        <v>-87</v>
      </c>
      <c r="AB83" s="35"/>
    </row>
    <row r="84" ht="23.25" customHeight="1" spans="1:28">
      <c r="A84" s="19"/>
      <c r="B84" s="17" t="s">
        <v>112</v>
      </c>
      <c r="C84" s="18">
        <f t="shared" ref="C84:C92" si="144">D84+E84</f>
        <v>-22</v>
      </c>
      <c r="D84" s="18">
        <f>VLOOKUP(B84,'[1]参阅件1-2创担贴息明细表'!B$11:AN$115,39,FALSE)</f>
        <v>-38</v>
      </c>
      <c r="E84" s="18">
        <f>VLOOKUP(B84,'[1]参阅件1-2创担贴息明细表'!B$11:AO$115,40,FALSE)</f>
        <v>16</v>
      </c>
      <c r="F84" s="18">
        <f t="shared" ref="F84:F92" si="145">G84+H84</f>
        <v>472</v>
      </c>
      <c r="G84" s="18">
        <f>VLOOKUP(B84,'[1]参阅件1-2创担贴息明细表'!B$11:AR$115,43,FALSE)</f>
        <v>314</v>
      </c>
      <c r="H84" s="18">
        <f>VLOOKUP(B84,'[1]参阅件1-2创担贴息明细表'!B$11:AS$115,44,FALSE)</f>
        <v>158</v>
      </c>
      <c r="I84" s="18">
        <f t="shared" ref="I84:I92" si="146">J84+K84</f>
        <v>450</v>
      </c>
      <c r="J84" s="18">
        <f t="shared" ref="J84:J92" si="147">D84+G84</f>
        <v>276</v>
      </c>
      <c r="K84" s="18">
        <f t="shared" ref="K84:K92" si="148">E84+H84</f>
        <v>174</v>
      </c>
      <c r="L84" s="18">
        <f>VLOOKUP(B84,'[1]参阅件1-1测算总表'!B$10:R$115,17,FALSE)</f>
        <v>12</v>
      </c>
      <c r="M84" s="18"/>
      <c r="N84" s="18"/>
      <c r="O84" s="18"/>
      <c r="P84" s="18"/>
      <c r="Q84" s="18"/>
      <c r="R84" s="18"/>
      <c r="S84" s="18">
        <f t="shared" ref="S84:S92" si="149">T84+U84</f>
        <v>462</v>
      </c>
      <c r="T84" s="18">
        <f t="shared" ref="T84:T92" si="150">J84+L84+N84+Q84</f>
        <v>288</v>
      </c>
      <c r="U84" s="18">
        <f t="shared" ref="U84:U92" si="151">K84+O84+R84</f>
        <v>174</v>
      </c>
      <c r="V84" s="18">
        <f t="shared" ref="V84:V92" si="152">W84+X84</f>
        <v>620</v>
      </c>
      <c r="W84" s="18">
        <f>VLOOKUP(B84,'[1]参阅件1-1测算总表'!B$10:AE$115,30,FALSE)</f>
        <v>458</v>
      </c>
      <c r="X84" s="18">
        <f>VLOOKUP(B84,'[1]参阅件1-1测算总表'!B$10:AF$115,31,FALSE)</f>
        <v>162</v>
      </c>
      <c r="Y84" s="18">
        <f t="shared" ref="Y84:Y92" si="153">Z84+AA84</f>
        <v>-158</v>
      </c>
      <c r="Z84" s="18">
        <f t="shared" ref="Z84:Z92" si="154">T84-W84</f>
        <v>-170</v>
      </c>
      <c r="AA84" s="18">
        <f t="shared" ref="AA84:AA92" si="155">U84-X84</f>
        <v>12</v>
      </c>
      <c r="AB84" s="35"/>
    </row>
    <row r="85" ht="23.25" customHeight="1" spans="1:28">
      <c r="A85" s="19"/>
      <c r="B85" s="17" t="s">
        <v>113</v>
      </c>
      <c r="C85" s="18">
        <f t="shared" si="144"/>
        <v>-169</v>
      </c>
      <c r="D85" s="18">
        <f>VLOOKUP(B85,'[1]参阅件1-2创担贴息明细表'!B$11:AN$115,39,FALSE)</f>
        <v>-83</v>
      </c>
      <c r="E85" s="18">
        <f>VLOOKUP(B85,'[1]参阅件1-2创担贴息明细表'!B$11:AO$115,40,FALSE)</f>
        <v>-86</v>
      </c>
      <c r="F85" s="18">
        <f t="shared" si="145"/>
        <v>711</v>
      </c>
      <c r="G85" s="18">
        <f>VLOOKUP(B85,'[1]参阅件1-2创担贴息明细表'!B$11:AR$115,43,FALSE)</f>
        <v>465</v>
      </c>
      <c r="H85" s="18">
        <f>VLOOKUP(B85,'[1]参阅件1-2创担贴息明细表'!B$11:AS$115,44,FALSE)</f>
        <v>246</v>
      </c>
      <c r="I85" s="18">
        <f t="shared" si="146"/>
        <v>542</v>
      </c>
      <c r="J85" s="18">
        <f t="shared" si="147"/>
        <v>382</v>
      </c>
      <c r="K85" s="18">
        <f t="shared" si="148"/>
        <v>160</v>
      </c>
      <c r="L85" s="18">
        <f>VLOOKUP(B85,'[1]参阅件1-1测算总表'!B$10:R$115,17,FALSE)</f>
        <v>42</v>
      </c>
      <c r="M85" s="18"/>
      <c r="N85" s="18"/>
      <c r="O85" s="18"/>
      <c r="P85" s="18"/>
      <c r="Q85" s="18"/>
      <c r="R85" s="18"/>
      <c r="S85" s="18">
        <f t="shared" si="149"/>
        <v>584</v>
      </c>
      <c r="T85" s="18">
        <f t="shared" si="150"/>
        <v>424</v>
      </c>
      <c r="U85" s="18">
        <f t="shared" si="151"/>
        <v>160</v>
      </c>
      <c r="V85" s="18">
        <f t="shared" si="152"/>
        <v>967</v>
      </c>
      <c r="W85" s="18">
        <f>VLOOKUP(B85,'[1]参阅件1-1测算总表'!B$10:AE$115,30,FALSE)</f>
        <v>716</v>
      </c>
      <c r="X85" s="18">
        <f>VLOOKUP(B85,'[1]参阅件1-1测算总表'!B$10:AF$115,31,FALSE)</f>
        <v>251</v>
      </c>
      <c r="Y85" s="18">
        <f t="shared" si="153"/>
        <v>-383</v>
      </c>
      <c r="Z85" s="18">
        <f t="shared" si="154"/>
        <v>-292</v>
      </c>
      <c r="AA85" s="18">
        <f t="shared" si="155"/>
        <v>-91</v>
      </c>
      <c r="AB85" s="35"/>
    </row>
    <row r="86" ht="23.25" customHeight="1" spans="1:28">
      <c r="A86" s="19"/>
      <c r="B86" s="17" t="s">
        <v>114</v>
      </c>
      <c r="C86" s="18">
        <f t="shared" si="144"/>
        <v>-47</v>
      </c>
      <c r="D86" s="18">
        <f>VLOOKUP(B86,'[1]参阅件1-2创担贴息明细表'!B$11:AN$115,39,FALSE)</f>
        <v>-33</v>
      </c>
      <c r="E86" s="18">
        <f>VLOOKUP(B86,'[1]参阅件1-2创担贴息明细表'!B$11:AO$115,40,FALSE)</f>
        <v>-14</v>
      </c>
      <c r="F86" s="18">
        <f t="shared" si="145"/>
        <v>179</v>
      </c>
      <c r="G86" s="18">
        <f>VLOOKUP(B86,'[1]参阅件1-2创担贴息明细表'!B$11:AR$115,43,FALSE)</f>
        <v>97</v>
      </c>
      <c r="H86" s="18">
        <f>VLOOKUP(B86,'[1]参阅件1-2创担贴息明细表'!B$11:AS$115,44,FALSE)</f>
        <v>82</v>
      </c>
      <c r="I86" s="18">
        <f t="shared" si="146"/>
        <v>132</v>
      </c>
      <c r="J86" s="18">
        <f t="shared" si="147"/>
        <v>64</v>
      </c>
      <c r="K86" s="18">
        <f t="shared" si="148"/>
        <v>68</v>
      </c>
      <c r="L86" s="18">
        <f>VLOOKUP(B86,'[1]参阅件1-1测算总表'!B$10:R$115,17,FALSE)</f>
        <v>8</v>
      </c>
      <c r="M86" s="18"/>
      <c r="N86" s="18"/>
      <c r="O86" s="18"/>
      <c r="P86" s="18"/>
      <c r="Q86" s="18"/>
      <c r="R86" s="18"/>
      <c r="S86" s="18">
        <f t="shared" si="149"/>
        <v>140</v>
      </c>
      <c r="T86" s="18">
        <f t="shared" si="150"/>
        <v>72</v>
      </c>
      <c r="U86" s="18">
        <f t="shared" si="151"/>
        <v>68</v>
      </c>
      <c r="V86" s="18">
        <f t="shared" si="152"/>
        <v>257</v>
      </c>
      <c r="W86" s="18">
        <f>VLOOKUP(B86,'[1]参阅件1-1测算总表'!B$10:AE$115,30,FALSE)</f>
        <v>171</v>
      </c>
      <c r="X86" s="18">
        <f>VLOOKUP(B86,'[1]参阅件1-1测算总表'!B$10:AF$115,31,FALSE)</f>
        <v>86</v>
      </c>
      <c r="Y86" s="18">
        <f t="shared" si="153"/>
        <v>-117</v>
      </c>
      <c r="Z86" s="18">
        <f t="shared" si="154"/>
        <v>-99</v>
      </c>
      <c r="AA86" s="18">
        <f t="shared" si="155"/>
        <v>-18</v>
      </c>
      <c r="AB86" s="35"/>
    </row>
    <row r="87" ht="23.25" customHeight="1" spans="1:28">
      <c r="A87" s="19"/>
      <c r="B87" s="17" t="s">
        <v>115</v>
      </c>
      <c r="C87" s="18">
        <f t="shared" si="144"/>
        <v>-213</v>
      </c>
      <c r="D87" s="18">
        <f>VLOOKUP(B87,'[1]参阅件1-2创担贴息明细表'!B$11:AN$115,39,FALSE)</f>
        <v>-184</v>
      </c>
      <c r="E87" s="18">
        <f>VLOOKUP(B87,'[1]参阅件1-2创担贴息明细表'!B$11:AO$115,40,FALSE)</f>
        <v>-29</v>
      </c>
      <c r="F87" s="18">
        <f t="shared" si="145"/>
        <v>368</v>
      </c>
      <c r="G87" s="18">
        <f>VLOOKUP(B87,'[1]参阅件1-2创担贴息明细表'!B$11:AR$115,43,FALSE)</f>
        <v>261</v>
      </c>
      <c r="H87" s="18">
        <f>VLOOKUP(B87,'[1]参阅件1-2创担贴息明细表'!B$11:AS$115,44,FALSE)</f>
        <v>107</v>
      </c>
      <c r="I87" s="18">
        <f t="shared" si="146"/>
        <v>155</v>
      </c>
      <c r="J87" s="18">
        <f t="shared" si="147"/>
        <v>77</v>
      </c>
      <c r="K87" s="18">
        <f t="shared" si="148"/>
        <v>78</v>
      </c>
      <c r="L87" s="18">
        <f>VLOOKUP(B87,'[1]参阅件1-1测算总表'!B$10:R$115,17,FALSE)</f>
        <v>132</v>
      </c>
      <c r="M87" s="18"/>
      <c r="N87" s="18"/>
      <c r="O87" s="18"/>
      <c r="P87" s="18"/>
      <c r="Q87" s="18"/>
      <c r="R87" s="18"/>
      <c r="S87" s="18">
        <f t="shared" si="149"/>
        <v>287</v>
      </c>
      <c r="T87" s="18">
        <f t="shared" si="150"/>
        <v>209</v>
      </c>
      <c r="U87" s="18">
        <f t="shared" si="151"/>
        <v>78</v>
      </c>
      <c r="V87" s="18">
        <f t="shared" si="152"/>
        <v>714</v>
      </c>
      <c r="W87" s="18">
        <f>VLOOKUP(B87,'[1]参阅件1-1测算总表'!B$10:AE$115,30,FALSE)</f>
        <v>596</v>
      </c>
      <c r="X87" s="18">
        <f>VLOOKUP(B87,'[1]参阅件1-1测算总表'!B$10:AF$115,31,FALSE)</f>
        <v>118</v>
      </c>
      <c r="Y87" s="18">
        <f t="shared" si="153"/>
        <v>-427</v>
      </c>
      <c r="Z87" s="18">
        <f t="shared" si="154"/>
        <v>-387</v>
      </c>
      <c r="AA87" s="18">
        <f t="shared" si="155"/>
        <v>-40</v>
      </c>
      <c r="AB87" s="35"/>
    </row>
    <row r="88" ht="23.25" customHeight="1" spans="1:28">
      <c r="A88" s="19"/>
      <c r="B88" s="17" t="s">
        <v>116</v>
      </c>
      <c r="C88" s="18">
        <f t="shared" si="144"/>
        <v>-158</v>
      </c>
      <c r="D88" s="18">
        <f>VLOOKUP(B88,'[1]参阅件1-2创担贴息明细表'!B$11:AN$115,39,FALSE)</f>
        <v>-170</v>
      </c>
      <c r="E88" s="18">
        <f>VLOOKUP(B88,'[1]参阅件1-2创担贴息明细表'!B$11:AO$115,40,FALSE)</f>
        <v>12</v>
      </c>
      <c r="F88" s="18">
        <f t="shared" si="145"/>
        <v>500</v>
      </c>
      <c r="G88" s="18">
        <f>VLOOKUP(B88,'[1]参阅件1-2创担贴息明细表'!B$11:AR$115,43,FALSE)</f>
        <v>237</v>
      </c>
      <c r="H88" s="18">
        <f>VLOOKUP(B88,'[1]参阅件1-2创担贴息明细表'!B$11:AS$115,44,FALSE)</f>
        <v>263</v>
      </c>
      <c r="I88" s="18">
        <f t="shared" si="146"/>
        <v>342</v>
      </c>
      <c r="J88" s="18">
        <f t="shared" si="147"/>
        <v>67</v>
      </c>
      <c r="K88" s="18">
        <f t="shared" si="148"/>
        <v>275</v>
      </c>
      <c r="L88" s="18">
        <f>VLOOKUP(B88,'[1]参阅件1-1测算总表'!B$10:R$115,17,FALSE)</f>
        <v>75</v>
      </c>
      <c r="M88" s="18"/>
      <c r="N88" s="18"/>
      <c r="O88" s="18"/>
      <c r="P88" s="18"/>
      <c r="Q88" s="18"/>
      <c r="R88" s="18"/>
      <c r="S88" s="18">
        <f t="shared" si="149"/>
        <v>417</v>
      </c>
      <c r="T88" s="18">
        <f t="shared" si="150"/>
        <v>142</v>
      </c>
      <c r="U88" s="18">
        <f t="shared" si="151"/>
        <v>275</v>
      </c>
      <c r="V88" s="18">
        <f t="shared" si="152"/>
        <v>820</v>
      </c>
      <c r="W88" s="18">
        <f>VLOOKUP(B88,'[1]参阅件1-1测算总表'!B$10:AE$115,30,FALSE)</f>
        <v>546</v>
      </c>
      <c r="X88" s="18">
        <f>VLOOKUP(B88,'[1]参阅件1-1测算总表'!B$10:AF$115,31,FALSE)</f>
        <v>274</v>
      </c>
      <c r="Y88" s="18">
        <f t="shared" si="153"/>
        <v>-403</v>
      </c>
      <c r="Z88" s="18">
        <f t="shared" si="154"/>
        <v>-404</v>
      </c>
      <c r="AA88" s="18">
        <f t="shared" si="155"/>
        <v>1</v>
      </c>
      <c r="AB88" s="35"/>
    </row>
    <row r="89" ht="23.25" customHeight="1" spans="1:28">
      <c r="A89" s="19"/>
      <c r="B89" s="17" t="s">
        <v>117</v>
      </c>
      <c r="C89" s="18">
        <f t="shared" si="144"/>
        <v>365</v>
      </c>
      <c r="D89" s="18">
        <f>VLOOKUP(B89,'[1]参阅件1-2创担贴息明细表'!B$11:AN$115,39,FALSE)</f>
        <v>334</v>
      </c>
      <c r="E89" s="18">
        <f>VLOOKUP(B89,'[1]参阅件1-2创担贴息明细表'!B$11:AO$115,40,FALSE)</f>
        <v>31</v>
      </c>
      <c r="F89" s="18">
        <f t="shared" si="145"/>
        <v>655</v>
      </c>
      <c r="G89" s="18">
        <f>VLOOKUP(B89,'[1]参阅件1-2创担贴息明细表'!B$11:AR$115,43,FALSE)</f>
        <v>415</v>
      </c>
      <c r="H89" s="18">
        <f>VLOOKUP(B89,'[1]参阅件1-2创担贴息明细表'!B$11:AS$115,44,FALSE)</f>
        <v>240</v>
      </c>
      <c r="I89" s="18">
        <f t="shared" si="146"/>
        <v>1020</v>
      </c>
      <c r="J89" s="18">
        <f t="shared" si="147"/>
        <v>749</v>
      </c>
      <c r="K89" s="18">
        <f t="shared" si="148"/>
        <v>271</v>
      </c>
      <c r="L89" s="18">
        <f>VLOOKUP(B89,'[1]参阅件1-1测算总表'!B$10:R$115,17,FALSE)</f>
        <v>13</v>
      </c>
      <c r="M89" s="18">
        <f t="shared" ref="M89:M92" si="156">N89+O89</f>
        <v>164</v>
      </c>
      <c r="N89" s="18"/>
      <c r="O89" s="27">
        <v>164</v>
      </c>
      <c r="P89" s="18"/>
      <c r="Q89" s="18"/>
      <c r="R89" s="18"/>
      <c r="S89" s="18">
        <f t="shared" si="149"/>
        <v>1197</v>
      </c>
      <c r="T89" s="18">
        <f t="shared" si="150"/>
        <v>762</v>
      </c>
      <c r="U89" s="18">
        <f t="shared" si="151"/>
        <v>435</v>
      </c>
      <c r="V89" s="18">
        <f t="shared" si="152"/>
        <v>353</v>
      </c>
      <c r="W89" s="18">
        <f>VLOOKUP(B89,'[1]参阅件1-1测算总表'!B$10:AE$115,30,FALSE)</f>
        <v>63</v>
      </c>
      <c r="X89" s="18">
        <f>VLOOKUP(B89,'[1]参阅件1-1测算总表'!B$10:AF$115,31,FALSE)</f>
        <v>290</v>
      </c>
      <c r="Y89" s="18">
        <f t="shared" si="153"/>
        <v>844</v>
      </c>
      <c r="Z89" s="18">
        <f t="shared" si="154"/>
        <v>699</v>
      </c>
      <c r="AA89" s="18">
        <f t="shared" si="155"/>
        <v>145</v>
      </c>
      <c r="AB89" s="36" t="s">
        <v>118</v>
      </c>
    </row>
    <row r="90" ht="23.25" customHeight="1" spans="1:28">
      <c r="A90" s="19"/>
      <c r="B90" s="17" t="s">
        <v>119</v>
      </c>
      <c r="C90" s="18">
        <f t="shared" si="144"/>
        <v>-67</v>
      </c>
      <c r="D90" s="18">
        <f>VLOOKUP(B90,'[1]参阅件1-2创担贴息明细表'!B$11:AN$115,39,FALSE)</f>
        <v>-93</v>
      </c>
      <c r="E90" s="18">
        <f>VLOOKUP(B90,'[1]参阅件1-2创担贴息明细表'!B$11:AO$115,40,FALSE)</f>
        <v>26</v>
      </c>
      <c r="F90" s="18">
        <f t="shared" si="145"/>
        <v>521</v>
      </c>
      <c r="G90" s="18">
        <f>VLOOKUP(B90,'[1]参阅件1-2创担贴息明细表'!B$11:AR$115,43,FALSE)</f>
        <v>330</v>
      </c>
      <c r="H90" s="18">
        <f>VLOOKUP(B90,'[1]参阅件1-2创担贴息明细表'!B$11:AS$115,44,FALSE)</f>
        <v>191</v>
      </c>
      <c r="I90" s="18">
        <f t="shared" si="146"/>
        <v>454</v>
      </c>
      <c r="J90" s="18">
        <f t="shared" si="147"/>
        <v>237</v>
      </c>
      <c r="K90" s="18">
        <f t="shared" si="148"/>
        <v>217</v>
      </c>
      <c r="L90" s="18">
        <f>VLOOKUP(B90,'[1]参阅件1-1测算总表'!B$10:R$115,17,FALSE)</f>
        <v>60</v>
      </c>
      <c r="M90" s="18"/>
      <c r="N90" s="18"/>
      <c r="O90" s="18"/>
      <c r="P90" s="18"/>
      <c r="Q90" s="18"/>
      <c r="R90" s="18"/>
      <c r="S90" s="18">
        <f t="shared" si="149"/>
        <v>514</v>
      </c>
      <c r="T90" s="18">
        <f t="shared" si="150"/>
        <v>297</v>
      </c>
      <c r="U90" s="18">
        <f t="shared" si="151"/>
        <v>217</v>
      </c>
      <c r="V90" s="18">
        <f t="shared" si="152"/>
        <v>756</v>
      </c>
      <c r="W90" s="18">
        <f>VLOOKUP(B90,'[1]参阅件1-1测算总表'!B$10:AE$115,30,FALSE)</f>
        <v>557</v>
      </c>
      <c r="X90" s="18">
        <f>VLOOKUP(B90,'[1]参阅件1-1测算总表'!B$10:AF$115,31,FALSE)</f>
        <v>199</v>
      </c>
      <c r="Y90" s="18">
        <f t="shared" si="153"/>
        <v>-242</v>
      </c>
      <c r="Z90" s="18">
        <f t="shared" si="154"/>
        <v>-260</v>
      </c>
      <c r="AA90" s="18">
        <f t="shared" si="155"/>
        <v>18</v>
      </c>
      <c r="AB90" s="35"/>
    </row>
    <row r="91" ht="23.25" customHeight="1" spans="1:28">
      <c r="A91" s="19"/>
      <c r="B91" s="17" t="s">
        <v>120</v>
      </c>
      <c r="C91" s="18">
        <f t="shared" si="144"/>
        <v>-103</v>
      </c>
      <c r="D91" s="18">
        <f>VLOOKUP(B91,'[1]参阅件1-2创担贴息明细表'!B$11:AN$115,39,FALSE)</f>
        <v>-74</v>
      </c>
      <c r="E91" s="18">
        <f>VLOOKUP(B91,'[1]参阅件1-2创担贴息明细表'!B$11:AO$115,40,FALSE)</f>
        <v>-29</v>
      </c>
      <c r="F91" s="18">
        <f t="shared" si="145"/>
        <v>455</v>
      </c>
      <c r="G91" s="18">
        <f>VLOOKUP(B91,'[1]参阅件1-2创担贴息明细表'!B$11:AR$115,43,FALSE)</f>
        <v>291</v>
      </c>
      <c r="H91" s="18">
        <f>VLOOKUP(B91,'[1]参阅件1-2创担贴息明细表'!B$11:AS$115,44,FALSE)</f>
        <v>164</v>
      </c>
      <c r="I91" s="18">
        <f t="shared" si="146"/>
        <v>352</v>
      </c>
      <c r="J91" s="18">
        <f t="shared" si="147"/>
        <v>217</v>
      </c>
      <c r="K91" s="18">
        <f t="shared" si="148"/>
        <v>135</v>
      </c>
      <c r="L91" s="18">
        <f>VLOOKUP(B91,'[1]参阅件1-1测算总表'!B$10:R$115,17,FALSE)</f>
        <v>37</v>
      </c>
      <c r="M91" s="18">
        <f t="shared" si="156"/>
        <v>114</v>
      </c>
      <c r="N91" s="18"/>
      <c r="O91" s="27">
        <v>114</v>
      </c>
      <c r="P91" s="18"/>
      <c r="Q91" s="18"/>
      <c r="R91" s="18"/>
      <c r="S91" s="18">
        <f t="shared" si="149"/>
        <v>503</v>
      </c>
      <c r="T91" s="18">
        <f t="shared" si="150"/>
        <v>254</v>
      </c>
      <c r="U91" s="18">
        <f t="shared" si="151"/>
        <v>249</v>
      </c>
      <c r="V91" s="18">
        <f t="shared" si="152"/>
        <v>682</v>
      </c>
      <c r="W91" s="18">
        <f>VLOOKUP(B91,'[1]参阅件1-1测算总表'!B$10:AE$115,30,FALSE)</f>
        <v>480</v>
      </c>
      <c r="X91" s="18">
        <f>VLOOKUP(B91,'[1]参阅件1-1测算总表'!B$10:AF$115,31,FALSE)</f>
        <v>202</v>
      </c>
      <c r="Y91" s="18">
        <f t="shared" si="153"/>
        <v>-179</v>
      </c>
      <c r="Z91" s="18">
        <f t="shared" si="154"/>
        <v>-226</v>
      </c>
      <c r="AA91" s="18">
        <f t="shared" si="155"/>
        <v>47</v>
      </c>
      <c r="AB91" s="36" t="s">
        <v>121</v>
      </c>
    </row>
    <row r="92" ht="23.25" customHeight="1" spans="1:28">
      <c r="A92" s="19"/>
      <c r="B92" s="17" t="s">
        <v>122</v>
      </c>
      <c r="C92" s="18">
        <f t="shared" si="144"/>
        <v>-142</v>
      </c>
      <c r="D92" s="18">
        <f>VLOOKUP(B92,'[1]参阅件1-2创担贴息明细表'!B$11:AN$115,39,FALSE)</f>
        <v>-34</v>
      </c>
      <c r="E92" s="18">
        <f>VLOOKUP(B92,'[1]参阅件1-2创担贴息明细表'!B$11:AO$115,40,FALSE)</f>
        <v>-108</v>
      </c>
      <c r="F92" s="18">
        <f t="shared" si="145"/>
        <v>1218</v>
      </c>
      <c r="G92" s="18">
        <f>VLOOKUP(B92,'[1]参阅件1-2创担贴息明细表'!B$11:AR$115,43,FALSE)</f>
        <v>556</v>
      </c>
      <c r="H92" s="18">
        <f>VLOOKUP(B92,'[1]参阅件1-2创担贴息明细表'!B$11:AS$115,44,FALSE)</f>
        <v>662</v>
      </c>
      <c r="I92" s="18">
        <f t="shared" si="146"/>
        <v>1076</v>
      </c>
      <c r="J92" s="18">
        <f t="shared" si="147"/>
        <v>522</v>
      </c>
      <c r="K92" s="18">
        <f t="shared" si="148"/>
        <v>554</v>
      </c>
      <c r="L92" s="18">
        <f>VLOOKUP(B92,'[1]参阅件1-1测算总表'!B$10:R$115,17,FALSE)</f>
        <v>29</v>
      </c>
      <c r="M92" s="18">
        <f t="shared" si="156"/>
        <v>93</v>
      </c>
      <c r="N92" s="18"/>
      <c r="O92" s="27">
        <v>93</v>
      </c>
      <c r="P92" s="18"/>
      <c r="Q92" s="18"/>
      <c r="R92" s="18"/>
      <c r="S92" s="18">
        <f t="shared" si="149"/>
        <v>1198</v>
      </c>
      <c r="T92" s="18">
        <f t="shared" si="150"/>
        <v>551</v>
      </c>
      <c r="U92" s="18">
        <f t="shared" si="151"/>
        <v>647</v>
      </c>
      <c r="V92" s="18">
        <f t="shared" si="152"/>
        <v>1486</v>
      </c>
      <c r="W92" s="18">
        <f>VLOOKUP(B92,'[1]参阅件1-1测算总表'!B$10:AE$115,30,FALSE)</f>
        <v>764</v>
      </c>
      <c r="X92" s="18">
        <f>VLOOKUP(B92,'[1]参阅件1-1测算总表'!B$10:AF$115,31,FALSE)</f>
        <v>722</v>
      </c>
      <c r="Y92" s="18">
        <f t="shared" si="153"/>
        <v>-288</v>
      </c>
      <c r="Z92" s="18">
        <f t="shared" si="154"/>
        <v>-213</v>
      </c>
      <c r="AA92" s="18">
        <f t="shared" si="155"/>
        <v>-75</v>
      </c>
      <c r="AB92" s="36" t="s">
        <v>123</v>
      </c>
    </row>
    <row r="93" ht="23.25" customHeight="1" spans="1:28">
      <c r="A93" s="19" t="s">
        <v>124</v>
      </c>
      <c r="B93" s="20" t="s">
        <v>125</v>
      </c>
      <c r="C93" s="21">
        <f t="shared" ref="C93:R93" si="157">SUM(C94:C106)</f>
        <v>-367</v>
      </c>
      <c r="D93" s="21">
        <f t="shared" si="157"/>
        <v>-212</v>
      </c>
      <c r="E93" s="21">
        <f t="shared" si="157"/>
        <v>-155</v>
      </c>
      <c r="F93" s="21">
        <f t="shared" si="157"/>
        <v>2622</v>
      </c>
      <c r="G93" s="21">
        <f t="shared" si="157"/>
        <v>1414</v>
      </c>
      <c r="H93" s="21">
        <f t="shared" si="157"/>
        <v>1208</v>
      </c>
      <c r="I93" s="21">
        <f t="shared" si="157"/>
        <v>2255</v>
      </c>
      <c r="J93" s="21">
        <f t="shared" si="157"/>
        <v>1202</v>
      </c>
      <c r="K93" s="21">
        <f t="shared" si="157"/>
        <v>1053</v>
      </c>
      <c r="L93" s="21">
        <f t="shared" si="157"/>
        <v>278</v>
      </c>
      <c r="M93" s="21">
        <f t="shared" si="157"/>
        <v>189</v>
      </c>
      <c r="N93" s="21">
        <f t="shared" si="157"/>
        <v>0</v>
      </c>
      <c r="O93" s="21">
        <f t="shared" si="157"/>
        <v>189</v>
      </c>
      <c r="P93" s="21">
        <f t="shared" si="157"/>
        <v>0</v>
      </c>
      <c r="Q93" s="21">
        <f t="shared" si="157"/>
        <v>0</v>
      </c>
      <c r="R93" s="21">
        <f t="shared" si="157"/>
        <v>0</v>
      </c>
      <c r="S93" s="21">
        <f t="shared" ref="S93:AB93" si="158">SUM(S94:S106)</f>
        <v>2722</v>
      </c>
      <c r="T93" s="21">
        <f t="shared" si="158"/>
        <v>1480</v>
      </c>
      <c r="U93" s="21">
        <f t="shared" si="158"/>
        <v>1242</v>
      </c>
      <c r="V93" s="21">
        <f t="shared" si="158"/>
        <v>3490</v>
      </c>
      <c r="W93" s="21">
        <f t="shared" si="158"/>
        <v>2120</v>
      </c>
      <c r="X93" s="21">
        <f t="shared" si="158"/>
        <v>1370</v>
      </c>
      <c r="Y93" s="21">
        <f t="shared" si="158"/>
        <v>-768</v>
      </c>
      <c r="Z93" s="21">
        <f t="shared" si="158"/>
        <v>-640</v>
      </c>
      <c r="AA93" s="21">
        <f t="shared" si="158"/>
        <v>-128</v>
      </c>
      <c r="AB93" s="35"/>
    </row>
    <row r="94" ht="23.25" customHeight="1" spans="1:28">
      <c r="A94" s="19"/>
      <c r="B94" s="17" t="s">
        <v>126</v>
      </c>
      <c r="C94" s="18">
        <f>D94+E94</f>
        <v>-23</v>
      </c>
      <c r="D94" s="18">
        <f>VLOOKUP(B94,'[1]参阅件1-2创担贴息明细表'!B$11:AN$115,39,FALSE)</f>
        <v>-24</v>
      </c>
      <c r="E94" s="18">
        <f>VLOOKUP(B94,'[1]参阅件1-2创担贴息明细表'!B$11:AO$115,40,FALSE)</f>
        <v>1</v>
      </c>
      <c r="F94" s="18">
        <f>G94+H94</f>
        <v>682</v>
      </c>
      <c r="G94" s="18">
        <f>VLOOKUP(B94,'[1]参阅件1-2创担贴息明细表'!B$11:AR$115,43,FALSE)</f>
        <v>309</v>
      </c>
      <c r="H94" s="18">
        <f>VLOOKUP(B94,'[1]参阅件1-2创担贴息明细表'!B$11:AS$115,44,FALSE)</f>
        <v>373</v>
      </c>
      <c r="I94" s="18">
        <f>J94+K94</f>
        <v>659</v>
      </c>
      <c r="J94" s="18">
        <f>D94+G94</f>
        <v>285</v>
      </c>
      <c r="K94" s="18">
        <f>E94+H94</f>
        <v>374</v>
      </c>
      <c r="L94" s="18">
        <f>VLOOKUP(B94,'[1]参阅件1-1测算总表'!B$10:R$115,17,FALSE)</f>
        <v>136</v>
      </c>
      <c r="M94" s="18"/>
      <c r="N94" s="18"/>
      <c r="O94" s="18"/>
      <c r="P94" s="18"/>
      <c r="Q94" s="18"/>
      <c r="R94" s="18"/>
      <c r="S94" s="18">
        <f>T94+U94</f>
        <v>795</v>
      </c>
      <c r="T94" s="18">
        <f>J94+L94+N94+Q94</f>
        <v>421</v>
      </c>
      <c r="U94" s="18">
        <f>K94+O94+R94</f>
        <v>374</v>
      </c>
      <c r="V94" s="18">
        <f>W94+X94</f>
        <v>829</v>
      </c>
      <c r="W94" s="18">
        <f>VLOOKUP(B94,'[1]参阅件1-1测算总表'!B$10:AE$115,30,FALSE)</f>
        <v>432</v>
      </c>
      <c r="X94" s="18">
        <f>VLOOKUP(B94,'[1]参阅件1-1测算总表'!B$10:AF$115,31,FALSE)</f>
        <v>397</v>
      </c>
      <c r="Y94" s="18">
        <f>Z94+AA94</f>
        <v>-34</v>
      </c>
      <c r="Z94" s="18">
        <f>T94-W94</f>
        <v>-11</v>
      </c>
      <c r="AA94" s="18">
        <f>U94-X94</f>
        <v>-23</v>
      </c>
      <c r="AB94" s="35"/>
    </row>
    <row r="95" ht="23.25" customHeight="1" spans="1:28">
      <c r="A95" s="19"/>
      <c r="B95" s="17" t="s">
        <v>127</v>
      </c>
      <c r="C95" s="18">
        <f t="shared" ref="C95:C106" si="159">D95+E95</f>
        <v>-4</v>
      </c>
      <c r="D95" s="18">
        <f>VLOOKUP(B95,'[1]参阅件1-2创担贴息明细表'!B$11:AN$115,39,FALSE)</f>
        <v>-22</v>
      </c>
      <c r="E95" s="18">
        <f>VLOOKUP(B95,'[1]参阅件1-2创担贴息明细表'!B$11:AO$115,40,FALSE)</f>
        <v>18</v>
      </c>
      <c r="F95" s="18">
        <f t="shared" ref="F95:F106" si="160">G95+H95</f>
        <v>152</v>
      </c>
      <c r="G95" s="18">
        <f>VLOOKUP(B95,'[1]参阅件1-2创担贴息明细表'!B$11:AR$115,43,FALSE)</f>
        <v>98</v>
      </c>
      <c r="H95" s="18">
        <f>VLOOKUP(B95,'[1]参阅件1-2创担贴息明细表'!B$11:AS$115,44,FALSE)</f>
        <v>54</v>
      </c>
      <c r="I95" s="18">
        <f t="shared" ref="I95:I106" si="161">J95+K95</f>
        <v>148</v>
      </c>
      <c r="J95" s="18">
        <f t="shared" ref="J95:J106" si="162">D95+G95</f>
        <v>76</v>
      </c>
      <c r="K95" s="18">
        <f t="shared" ref="K95:K106" si="163">E95+H95</f>
        <v>72</v>
      </c>
      <c r="L95" s="18">
        <f>VLOOKUP(B95,'[1]参阅件1-1测算总表'!B$10:R$115,17,FALSE)</f>
        <v>2</v>
      </c>
      <c r="M95" s="18"/>
      <c r="N95" s="18"/>
      <c r="O95" s="18"/>
      <c r="P95" s="18"/>
      <c r="Q95" s="18"/>
      <c r="R95" s="18"/>
      <c r="S95" s="18">
        <f t="shared" ref="S95:S106" si="164">T95+U95</f>
        <v>150</v>
      </c>
      <c r="T95" s="18">
        <f t="shared" ref="T95:T106" si="165">J95+L95+N95+Q95</f>
        <v>78</v>
      </c>
      <c r="U95" s="18">
        <f t="shared" ref="U95:U106" si="166">K95+O95+R95</f>
        <v>72</v>
      </c>
      <c r="V95" s="18">
        <f t="shared" ref="V95:V106" si="167">W95+X95</f>
        <v>212</v>
      </c>
      <c r="W95" s="18">
        <f>VLOOKUP(B95,'[1]参阅件1-1测算总表'!B$10:AE$115,30,FALSE)</f>
        <v>157</v>
      </c>
      <c r="X95" s="18">
        <f>VLOOKUP(B95,'[1]参阅件1-1测算总表'!B$10:AF$115,31,FALSE)</f>
        <v>55</v>
      </c>
      <c r="Y95" s="18">
        <f t="shared" ref="Y95:Y106" si="168">Z95+AA95</f>
        <v>-62</v>
      </c>
      <c r="Z95" s="18">
        <f t="shared" ref="Z95:Z106" si="169">T95-W95</f>
        <v>-79</v>
      </c>
      <c r="AA95" s="18">
        <f t="shared" ref="AA95:AA106" si="170">U95-X95</f>
        <v>17</v>
      </c>
      <c r="AB95" s="35"/>
    </row>
    <row r="96" ht="23.25" customHeight="1" spans="1:28">
      <c r="A96" s="19"/>
      <c r="B96" s="17" t="s">
        <v>128</v>
      </c>
      <c r="C96" s="18">
        <f t="shared" si="159"/>
        <v>-32</v>
      </c>
      <c r="D96" s="18">
        <f>VLOOKUP(B96,'[1]参阅件1-2创担贴息明细表'!B$11:AN$115,39,FALSE)</f>
        <v>1</v>
      </c>
      <c r="E96" s="18">
        <f>VLOOKUP(B96,'[1]参阅件1-2创担贴息明细表'!B$11:AO$115,40,FALSE)</f>
        <v>-33</v>
      </c>
      <c r="F96" s="18">
        <f t="shared" si="160"/>
        <v>177</v>
      </c>
      <c r="G96" s="18">
        <f>VLOOKUP(B96,'[1]参阅件1-2创担贴息明细表'!B$11:AR$115,43,FALSE)</f>
        <v>84</v>
      </c>
      <c r="H96" s="18">
        <f>VLOOKUP(B96,'[1]参阅件1-2创担贴息明细表'!B$11:AS$115,44,FALSE)</f>
        <v>93</v>
      </c>
      <c r="I96" s="18">
        <f t="shared" si="161"/>
        <v>145</v>
      </c>
      <c r="J96" s="18">
        <f t="shared" si="162"/>
        <v>85</v>
      </c>
      <c r="K96" s="18">
        <f t="shared" si="163"/>
        <v>60</v>
      </c>
      <c r="L96" s="18">
        <f>VLOOKUP(B96,'[1]参阅件1-1测算总表'!B$10:R$115,17,FALSE)</f>
        <v>10</v>
      </c>
      <c r="M96" s="18"/>
      <c r="N96" s="18"/>
      <c r="O96" s="18"/>
      <c r="P96" s="18"/>
      <c r="Q96" s="18"/>
      <c r="R96" s="18"/>
      <c r="S96" s="18">
        <f t="shared" si="164"/>
        <v>155</v>
      </c>
      <c r="T96" s="18">
        <f t="shared" si="165"/>
        <v>95</v>
      </c>
      <c r="U96" s="18">
        <f t="shared" si="166"/>
        <v>60</v>
      </c>
      <c r="V96" s="18">
        <f t="shared" si="167"/>
        <v>203</v>
      </c>
      <c r="W96" s="18">
        <f>VLOOKUP(B96,'[1]参阅件1-1测算总表'!B$10:AE$115,30,FALSE)</f>
        <v>108</v>
      </c>
      <c r="X96" s="18">
        <f>VLOOKUP(B96,'[1]参阅件1-1测算总表'!B$10:AF$115,31,FALSE)</f>
        <v>95</v>
      </c>
      <c r="Y96" s="18">
        <f t="shared" si="168"/>
        <v>-48</v>
      </c>
      <c r="Z96" s="18">
        <f t="shared" si="169"/>
        <v>-13</v>
      </c>
      <c r="AA96" s="18">
        <f t="shared" si="170"/>
        <v>-35</v>
      </c>
      <c r="AB96" s="35"/>
    </row>
    <row r="97" ht="23.25" customHeight="1" spans="1:28">
      <c r="A97" s="19"/>
      <c r="B97" s="17" t="s">
        <v>129</v>
      </c>
      <c r="C97" s="18">
        <f t="shared" si="159"/>
        <v>-57</v>
      </c>
      <c r="D97" s="18">
        <f>VLOOKUP(B97,'[1]参阅件1-2创担贴息明细表'!B$11:AN$115,39,FALSE)</f>
        <v>-8</v>
      </c>
      <c r="E97" s="18">
        <f>VLOOKUP(B97,'[1]参阅件1-2创担贴息明细表'!B$11:AO$115,40,FALSE)</f>
        <v>-49</v>
      </c>
      <c r="F97" s="18">
        <f t="shared" si="160"/>
        <v>365</v>
      </c>
      <c r="G97" s="18">
        <f>VLOOKUP(B97,'[1]参阅件1-2创担贴息明细表'!B$11:AR$115,43,FALSE)</f>
        <v>168</v>
      </c>
      <c r="H97" s="18">
        <f>VLOOKUP(B97,'[1]参阅件1-2创担贴息明细表'!B$11:AS$115,44,FALSE)</f>
        <v>197</v>
      </c>
      <c r="I97" s="18">
        <f t="shared" si="161"/>
        <v>308</v>
      </c>
      <c r="J97" s="18">
        <f t="shared" si="162"/>
        <v>160</v>
      </c>
      <c r="K97" s="18">
        <f t="shared" si="163"/>
        <v>148</v>
      </c>
      <c r="L97" s="18">
        <f>VLOOKUP(B97,'[1]参阅件1-1测算总表'!B$10:R$115,17,FALSE)</f>
        <v>17</v>
      </c>
      <c r="M97" s="18"/>
      <c r="N97" s="18"/>
      <c r="O97" s="18"/>
      <c r="P97" s="18"/>
      <c r="Q97" s="18"/>
      <c r="R97" s="18"/>
      <c r="S97" s="18">
        <f t="shared" si="164"/>
        <v>325</v>
      </c>
      <c r="T97" s="18">
        <f t="shared" si="165"/>
        <v>177</v>
      </c>
      <c r="U97" s="18">
        <f t="shared" si="166"/>
        <v>148</v>
      </c>
      <c r="V97" s="18">
        <f t="shared" si="167"/>
        <v>435</v>
      </c>
      <c r="W97" s="18">
        <f>VLOOKUP(B97,'[1]参阅件1-1测算总表'!B$10:AE$115,30,FALSE)</f>
        <v>227</v>
      </c>
      <c r="X97" s="18">
        <f>VLOOKUP(B97,'[1]参阅件1-1测算总表'!B$10:AF$115,31,FALSE)</f>
        <v>208</v>
      </c>
      <c r="Y97" s="18">
        <f t="shared" si="168"/>
        <v>-110</v>
      </c>
      <c r="Z97" s="18">
        <f t="shared" si="169"/>
        <v>-50</v>
      </c>
      <c r="AA97" s="18">
        <f t="shared" si="170"/>
        <v>-60</v>
      </c>
      <c r="AB97" s="35"/>
    </row>
    <row r="98" ht="23.25" customHeight="1" spans="1:28">
      <c r="A98" s="19"/>
      <c r="B98" s="17" t="s">
        <v>130</v>
      </c>
      <c r="C98" s="18">
        <f t="shared" si="159"/>
        <v>-4</v>
      </c>
      <c r="D98" s="18">
        <f>VLOOKUP(B98,'[1]参阅件1-2创担贴息明细表'!B$11:AN$115,39,FALSE)</f>
        <v>-2</v>
      </c>
      <c r="E98" s="18">
        <f>VLOOKUP(B98,'[1]参阅件1-2创担贴息明细表'!B$11:AO$115,40,FALSE)</f>
        <v>-2</v>
      </c>
      <c r="F98" s="18">
        <f t="shared" si="160"/>
        <v>125</v>
      </c>
      <c r="G98" s="18">
        <f>VLOOKUP(B98,'[1]参阅件1-2创担贴息明细表'!B$11:AR$115,43,FALSE)</f>
        <v>86</v>
      </c>
      <c r="H98" s="18">
        <f>VLOOKUP(B98,'[1]参阅件1-2创担贴息明细表'!B$11:AS$115,44,FALSE)</f>
        <v>39</v>
      </c>
      <c r="I98" s="18">
        <f t="shared" si="161"/>
        <v>121</v>
      </c>
      <c r="J98" s="18">
        <f t="shared" si="162"/>
        <v>84</v>
      </c>
      <c r="K98" s="18">
        <f t="shared" si="163"/>
        <v>37</v>
      </c>
      <c r="L98" s="18">
        <f>VLOOKUP(B98,'[1]参阅件1-1测算总表'!B$10:R$115,17,FALSE)</f>
        <v>7</v>
      </c>
      <c r="M98" s="18"/>
      <c r="N98" s="18"/>
      <c r="O98" s="18"/>
      <c r="P98" s="18"/>
      <c r="Q98" s="18"/>
      <c r="R98" s="18"/>
      <c r="S98" s="18">
        <f t="shared" si="164"/>
        <v>128</v>
      </c>
      <c r="T98" s="18">
        <f t="shared" si="165"/>
        <v>91</v>
      </c>
      <c r="U98" s="18">
        <f t="shared" si="166"/>
        <v>37</v>
      </c>
      <c r="V98" s="18">
        <f t="shared" si="167"/>
        <v>155</v>
      </c>
      <c r="W98" s="18">
        <f>VLOOKUP(B98,'[1]参阅件1-1测算总表'!B$10:AE$115,30,FALSE)</f>
        <v>114</v>
      </c>
      <c r="X98" s="18">
        <f>VLOOKUP(B98,'[1]参阅件1-1测算总表'!B$10:AF$115,31,FALSE)</f>
        <v>41</v>
      </c>
      <c r="Y98" s="18">
        <f t="shared" si="168"/>
        <v>-27</v>
      </c>
      <c r="Z98" s="18">
        <f t="shared" si="169"/>
        <v>-23</v>
      </c>
      <c r="AA98" s="18">
        <f t="shared" si="170"/>
        <v>-4</v>
      </c>
      <c r="AB98" s="35"/>
    </row>
    <row r="99" ht="23.25" customHeight="1" spans="1:28">
      <c r="A99" s="19"/>
      <c r="B99" s="17" t="s">
        <v>131</v>
      </c>
      <c r="C99" s="18">
        <f t="shared" si="159"/>
        <v>-2</v>
      </c>
      <c r="D99" s="18">
        <f>VLOOKUP(B99,'[1]参阅件1-2创担贴息明细表'!B$11:AN$115,39,FALSE)</f>
        <v>21</v>
      </c>
      <c r="E99" s="18">
        <f>VLOOKUP(B99,'[1]参阅件1-2创担贴息明细表'!B$11:AO$115,40,FALSE)</f>
        <v>-23</v>
      </c>
      <c r="F99" s="18">
        <f t="shared" si="160"/>
        <v>196</v>
      </c>
      <c r="G99" s="18">
        <f>VLOOKUP(B99,'[1]参阅件1-2创担贴息明细表'!B$11:AR$115,43,FALSE)</f>
        <v>143</v>
      </c>
      <c r="H99" s="18">
        <f>VLOOKUP(B99,'[1]参阅件1-2创担贴息明细表'!B$11:AS$115,44,FALSE)</f>
        <v>53</v>
      </c>
      <c r="I99" s="18">
        <f t="shared" si="161"/>
        <v>194</v>
      </c>
      <c r="J99" s="18">
        <f t="shared" si="162"/>
        <v>164</v>
      </c>
      <c r="K99" s="18">
        <f t="shared" si="163"/>
        <v>30</v>
      </c>
      <c r="L99" s="18">
        <f>VLOOKUP(B99,'[1]参阅件1-1测算总表'!B$10:R$115,17,FALSE)</f>
        <v>28</v>
      </c>
      <c r="M99" s="18"/>
      <c r="N99" s="18"/>
      <c r="O99" s="18"/>
      <c r="P99" s="18"/>
      <c r="Q99" s="18"/>
      <c r="R99" s="18"/>
      <c r="S99" s="18">
        <f t="shared" si="164"/>
        <v>222</v>
      </c>
      <c r="T99" s="18">
        <f t="shared" si="165"/>
        <v>192</v>
      </c>
      <c r="U99" s="18">
        <f t="shared" si="166"/>
        <v>30</v>
      </c>
      <c r="V99" s="18">
        <f t="shared" si="167"/>
        <v>213</v>
      </c>
      <c r="W99" s="18">
        <f>VLOOKUP(B99,'[1]参阅件1-1测算总表'!B$10:AE$115,30,FALSE)</f>
        <v>153</v>
      </c>
      <c r="X99" s="18">
        <f>VLOOKUP(B99,'[1]参阅件1-1测算总表'!B$10:AF$115,31,FALSE)</f>
        <v>60</v>
      </c>
      <c r="Y99" s="18">
        <f t="shared" si="168"/>
        <v>9</v>
      </c>
      <c r="Z99" s="18">
        <f t="shared" si="169"/>
        <v>39</v>
      </c>
      <c r="AA99" s="18">
        <f t="shared" si="170"/>
        <v>-30</v>
      </c>
      <c r="AB99" s="35"/>
    </row>
    <row r="100" ht="23.25" customHeight="1" spans="1:28">
      <c r="A100" s="19"/>
      <c r="B100" s="17" t="s">
        <v>132</v>
      </c>
      <c r="C100" s="18">
        <f t="shared" si="159"/>
        <v>32</v>
      </c>
      <c r="D100" s="18">
        <f>VLOOKUP(B100,'[1]参阅件1-2创担贴息明细表'!B$11:AN$115,39,FALSE)</f>
        <v>17</v>
      </c>
      <c r="E100" s="18">
        <f>VLOOKUP(B100,'[1]参阅件1-2创担贴息明细表'!B$11:AO$115,40,FALSE)</f>
        <v>15</v>
      </c>
      <c r="F100" s="18">
        <f t="shared" si="160"/>
        <v>84</v>
      </c>
      <c r="G100" s="18">
        <f>VLOOKUP(B100,'[1]参阅件1-2创担贴息明细表'!B$11:AR$115,43,FALSE)</f>
        <v>64</v>
      </c>
      <c r="H100" s="18">
        <f>VLOOKUP(B100,'[1]参阅件1-2创担贴息明细表'!B$11:AS$115,44,FALSE)</f>
        <v>20</v>
      </c>
      <c r="I100" s="18">
        <f t="shared" si="161"/>
        <v>116</v>
      </c>
      <c r="J100" s="18">
        <f t="shared" si="162"/>
        <v>81</v>
      </c>
      <c r="K100" s="18">
        <f t="shared" si="163"/>
        <v>35</v>
      </c>
      <c r="L100" s="18">
        <f>VLOOKUP(B100,'[1]参阅件1-1测算总表'!B$10:R$115,17,FALSE)</f>
        <v>23</v>
      </c>
      <c r="M100" s="18"/>
      <c r="N100" s="18"/>
      <c r="O100" s="18"/>
      <c r="P100" s="18"/>
      <c r="Q100" s="18"/>
      <c r="R100" s="18"/>
      <c r="S100" s="18">
        <f t="shared" si="164"/>
        <v>139</v>
      </c>
      <c r="T100" s="18">
        <f t="shared" si="165"/>
        <v>104</v>
      </c>
      <c r="U100" s="18">
        <f t="shared" si="166"/>
        <v>35</v>
      </c>
      <c r="V100" s="18">
        <f t="shared" si="167"/>
        <v>83</v>
      </c>
      <c r="W100" s="18">
        <f>VLOOKUP(B100,'[1]参阅件1-1测算总表'!B$10:AE$115,30,FALSE)</f>
        <v>58</v>
      </c>
      <c r="X100" s="18">
        <f>VLOOKUP(B100,'[1]参阅件1-1测算总表'!B$10:AF$115,31,FALSE)</f>
        <v>25</v>
      </c>
      <c r="Y100" s="18">
        <f t="shared" si="168"/>
        <v>56</v>
      </c>
      <c r="Z100" s="18">
        <f t="shared" si="169"/>
        <v>46</v>
      </c>
      <c r="AA100" s="18">
        <f t="shared" si="170"/>
        <v>10</v>
      </c>
      <c r="AB100" s="35"/>
    </row>
    <row r="101" ht="23.25" customHeight="1" spans="1:28">
      <c r="A101" s="19"/>
      <c r="B101" s="17" t="s">
        <v>133</v>
      </c>
      <c r="C101" s="18">
        <f t="shared" si="159"/>
        <v>-33</v>
      </c>
      <c r="D101" s="18">
        <f>VLOOKUP(B101,'[1]参阅件1-2创担贴息明细表'!B$11:AN$115,39,FALSE)</f>
        <v>-35</v>
      </c>
      <c r="E101" s="18">
        <f>VLOOKUP(B101,'[1]参阅件1-2创担贴息明细表'!B$11:AO$115,40,FALSE)</f>
        <v>2</v>
      </c>
      <c r="F101" s="18">
        <f t="shared" si="160"/>
        <v>155</v>
      </c>
      <c r="G101" s="18">
        <f>VLOOKUP(B101,'[1]参阅件1-2创担贴息明细表'!B$11:AR$115,43,FALSE)</f>
        <v>94</v>
      </c>
      <c r="H101" s="18">
        <f>VLOOKUP(B101,'[1]参阅件1-2创担贴息明细表'!B$11:AS$115,44,FALSE)</f>
        <v>61</v>
      </c>
      <c r="I101" s="18">
        <f t="shared" si="161"/>
        <v>122</v>
      </c>
      <c r="J101" s="18">
        <f t="shared" si="162"/>
        <v>59</v>
      </c>
      <c r="K101" s="18">
        <f t="shared" si="163"/>
        <v>63</v>
      </c>
      <c r="L101" s="18">
        <f>VLOOKUP(B101,'[1]参阅件1-1测算总表'!B$10:R$115,17,FALSE)</f>
        <v>12</v>
      </c>
      <c r="M101" s="18"/>
      <c r="N101" s="18"/>
      <c r="O101" s="18"/>
      <c r="P101" s="18"/>
      <c r="Q101" s="18"/>
      <c r="R101" s="18"/>
      <c r="S101" s="18">
        <f t="shared" si="164"/>
        <v>134</v>
      </c>
      <c r="T101" s="18">
        <f t="shared" si="165"/>
        <v>71</v>
      </c>
      <c r="U101" s="18">
        <f t="shared" si="166"/>
        <v>63</v>
      </c>
      <c r="V101" s="18">
        <f t="shared" si="167"/>
        <v>235</v>
      </c>
      <c r="W101" s="18">
        <f>VLOOKUP(B101,'[1]参阅件1-1测算总表'!B$10:AE$115,30,FALSE)</f>
        <v>171</v>
      </c>
      <c r="X101" s="18">
        <f>VLOOKUP(B101,'[1]参阅件1-1测算总表'!B$10:AF$115,31,FALSE)</f>
        <v>64</v>
      </c>
      <c r="Y101" s="18">
        <f t="shared" si="168"/>
        <v>-101</v>
      </c>
      <c r="Z101" s="18">
        <f t="shared" si="169"/>
        <v>-100</v>
      </c>
      <c r="AA101" s="18">
        <f t="shared" si="170"/>
        <v>-1</v>
      </c>
      <c r="AB101" s="35"/>
    </row>
    <row r="102" ht="23.25" customHeight="1" spans="1:28">
      <c r="A102" s="19"/>
      <c r="B102" s="17" t="s">
        <v>134</v>
      </c>
      <c r="C102" s="18">
        <f t="shared" si="159"/>
        <v>-15</v>
      </c>
      <c r="D102" s="18">
        <f>VLOOKUP(B102,'[1]参阅件1-2创担贴息明细表'!B$11:AN$115,39,FALSE)</f>
        <v>5</v>
      </c>
      <c r="E102" s="18">
        <f>VLOOKUP(B102,'[1]参阅件1-2创担贴息明细表'!B$11:AO$115,40,FALSE)</f>
        <v>-20</v>
      </c>
      <c r="F102" s="18">
        <f t="shared" si="160"/>
        <v>61</v>
      </c>
      <c r="G102" s="18">
        <f>VLOOKUP(B102,'[1]参阅件1-2创担贴息明细表'!B$11:AR$115,43,FALSE)</f>
        <v>32</v>
      </c>
      <c r="H102" s="18">
        <f>VLOOKUP(B102,'[1]参阅件1-2创担贴息明细表'!B$11:AS$115,44,FALSE)</f>
        <v>29</v>
      </c>
      <c r="I102" s="18">
        <f t="shared" si="161"/>
        <v>46</v>
      </c>
      <c r="J102" s="18">
        <f t="shared" si="162"/>
        <v>37</v>
      </c>
      <c r="K102" s="18">
        <f t="shared" si="163"/>
        <v>9</v>
      </c>
      <c r="L102" s="18">
        <f>VLOOKUP(B102,'[1]参阅件1-1测算总表'!B$10:R$115,17,FALSE)</f>
        <v>16</v>
      </c>
      <c r="M102" s="18"/>
      <c r="N102" s="18"/>
      <c r="O102" s="18"/>
      <c r="P102" s="18"/>
      <c r="Q102" s="18"/>
      <c r="R102" s="18"/>
      <c r="S102" s="18">
        <f t="shared" si="164"/>
        <v>62</v>
      </c>
      <c r="T102" s="18">
        <f t="shared" si="165"/>
        <v>53</v>
      </c>
      <c r="U102" s="18">
        <f t="shared" si="166"/>
        <v>9</v>
      </c>
      <c r="V102" s="18">
        <f t="shared" si="167"/>
        <v>159</v>
      </c>
      <c r="W102" s="18">
        <f>VLOOKUP(B102,'[1]参阅件1-1测算总表'!B$10:AE$115,30,FALSE)</f>
        <v>34</v>
      </c>
      <c r="X102" s="18">
        <f>VLOOKUP(B102,'[1]参阅件1-1测算总表'!B$10:AF$115,31,FALSE)</f>
        <v>125</v>
      </c>
      <c r="Y102" s="18">
        <f t="shared" si="168"/>
        <v>-97</v>
      </c>
      <c r="Z102" s="18">
        <f t="shared" si="169"/>
        <v>19</v>
      </c>
      <c r="AA102" s="18">
        <f t="shared" si="170"/>
        <v>-116</v>
      </c>
      <c r="AB102" s="35"/>
    </row>
    <row r="103" ht="23.25" customHeight="1" spans="1:28">
      <c r="A103" s="19"/>
      <c r="B103" s="17" t="s">
        <v>135</v>
      </c>
      <c r="C103" s="18">
        <f t="shared" si="159"/>
        <v>0</v>
      </c>
      <c r="D103" s="18">
        <f>VLOOKUP(B103,'[1]参阅件1-2创担贴息明细表'!B$11:AN$115,39,FALSE)</f>
        <v>0</v>
      </c>
      <c r="E103" s="18">
        <f>VLOOKUP(B103,'[1]参阅件1-2创担贴息明细表'!B$11:AO$115,40,FALSE)</f>
        <v>0</v>
      </c>
      <c r="F103" s="18">
        <f t="shared" si="160"/>
        <v>18</v>
      </c>
      <c r="G103" s="18">
        <f>VLOOKUP(B103,'[1]参阅件1-2创担贴息明细表'!B$11:AR$115,43,FALSE)</f>
        <v>9</v>
      </c>
      <c r="H103" s="18">
        <f>VLOOKUP(B103,'[1]参阅件1-2创担贴息明细表'!B$11:AS$115,44,FALSE)</f>
        <v>9</v>
      </c>
      <c r="I103" s="18">
        <f t="shared" si="161"/>
        <v>18</v>
      </c>
      <c r="J103" s="18">
        <f t="shared" si="162"/>
        <v>9</v>
      </c>
      <c r="K103" s="18">
        <f t="shared" si="163"/>
        <v>9</v>
      </c>
      <c r="L103" s="18">
        <f>VLOOKUP(B103,'[1]参阅件1-1测算总表'!B$10:R$115,17,FALSE)</f>
        <v>7</v>
      </c>
      <c r="M103" s="18">
        <f>N103+O103</f>
        <v>189</v>
      </c>
      <c r="N103" s="18"/>
      <c r="O103" s="27">
        <v>189</v>
      </c>
      <c r="P103" s="18"/>
      <c r="Q103" s="18"/>
      <c r="R103" s="18"/>
      <c r="S103" s="18">
        <f t="shared" si="164"/>
        <v>214</v>
      </c>
      <c r="T103" s="18">
        <f t="shared" si="165"/>
        <v>16</v>
      </c>
      <c r="U103" s="18">
        <f t="shared" si="166"/>
        <v>198</v>
      </c>
      <c r="V103" s="18">
        <f t="shared" si="167"/>
        <v>20</v>
      </c>
      <c r="W103" s="18">
        <f>VLOOKUP(B103,'[1]参阅件1-1测算总表'!B$10:AE$115,30,FALSE)</f>
        <v>10</v>
      </c>
      <c r="X103" s="18">
        <f>VLOOKUP(B103,'[1]参阅件1-1测算总表'!B$10:AF$115,31,FALSE)</f>
        <v>10</v>
      </c>
      <c r="Y103" s="18">
        <f t="shared" si="168"/>
        <v>194</v>
      </c>
      <c r="Z103" s="18">
        <f t="shared" si="169"/>
        <v>6</v>
      </c>
      <c r="AA103" s="18">
        <f t="shared" si="170"/>
        <v>188</v>
      </c>
      <c r="AB103" s="36" t="s">
        <v>136</v>
      </c>
    </row>
    <row r="104" ht="23.25" customHeight="1" spans="1:28">
      <c r="A104" s="19"/>
      <c r="B104" s="17" t="s">
        <v>137</v>
      </c>
      <c r="C104" s="18">
        <f t="shared" si="159"/>
        <v>-180</v>
      </c>
      <c r="D104" s="18">
        <f>VLOOKUP(B104,'[1]参阅件1-2创担贴息明细表'!B$11:AN$115,39,FALSE)</f>
        <v>-185</v>
      </c>
      <c r="E104" s="18">
        <f>VLOOKUP(B104,'[1]参阅件1-2创担贴息明细表'!B$11:AO$115,40,FALSE)</f>
        <v>5</v>
      </c>
      <c r="F104" s="18">
        <f t="shared" si="160"/>
        <v>407</v>
      </c>
      <c r="G104" s="18">
        <f>VLOOKUP(B104,'[1]参阅件1-2创担贴息明细表'!B$11:AR$115,43,FALSE)</f>
        <v>221</v>
      </c>
      <c r="H104" s="18">
        <f>VLOOKUP(B104,'[1]参阅件1-2创担贴息明细表'!B$11:AS$115,44,FALSE)</f>
        <v>186</v>
      </c>
      <c r="I104" s="18">
        <f t="shared" si="161"/>
        <v>227</v>
      </c>
      <c r="J104" s="18">
        <f t="shared" si="162"/>
        <v>36</v>
      </c>
      <c r="K104" s="18">
        <f t="shared" si="163"/>
        <v>191</v>
      </c>
      <c r="L104" s="18">
        <f>VLOOKUP(B104,'[1]参阅件1-1测算总表'!B$10:R$115,17,FALSE)</f>
        <v>8</v>
      </c>
      <c r="M104" s="18"/>
      <c r="N104" s="18"/>
      <c r="O104" s="18"/>
      <c r="P104" s="18"/>
      <c r="Q104" s="18"/>
      <c r="R104" s="18"/>
      <c r="S104" s="18">
        <f t="shared" si="164"/>
        <v>235</v>
      </c>
      <c r="T104" s="18">
        <f t="shared" si="165"/>
        <v>44</v>
      </c>
      <c r="U104" s="18">
        <f t="shared" si="166"/>
        <v>191</v>
      </c>
      <c r="V104" s="18">
        <f t="shared" si="167"/>
        <v>736</v>
      </c>
      <c r="W104" s="18">
        <f>VLOOKUP(B104,'[1]参阅件1-1测算总表'!B$10:AE$115,30,FALSE)</f>
        <v>546</v>
      </c>
      <c r="X104" s="18">
        <f>VLOOKUP(B104,'[1]参阅件1-1测算总表'!B$10:AF$115,31,FALSE)</f>
        <v>190</v>
      </c>
      <c r="Y104" s="18">
        <f t="shared" si="168"/>
        <v>-501</v>
      </c>
      <c r="Z104" s="18">
        <f t="shared" si="169"/>
        <v>-502</v>
      </c>
      <c r="AA104" s="18">
        <f t="shared" si="170"/>
        <v>1</v>
      </c>
      <c r="AB104" s="35"/>
    </row>
    <row r="105" ht="23.25" customHeight="1" spans="1:28">
      <c r="A105" s="19"/>
      <c r="B105" s="17" t="s">
        <v>138</v>
      </c>
      <c r="C105" s="18">
        <f t="shared" si="159"/>
        <v>11</v>
      </c>
      <c r="D105" s="18">
        <f>VLOOKUP(B105,'[1]参阅件1-2创担贴息明细表'!B$11:AN$115,39,FALSE)</f>
        <v>15</v>
      </c>
      <c r="E105" s="18">
        <f>VLOOKUP(B105,'[1]参阅件1-2创担贴息明细表'!B$11:AO$115,40,FALSE)</f>
        <v>-4</v>
      </c>
      <c r="F105" s="18">
        <f t="shared" si="160"/>
        <v>132</v>
      </c>
      <c r="G105" s="18">
        <f>VLOOKUP(B105,'[1]参阅件1-2创担贴息明细表'!B$11:AR$115,43,FALSE)</f>
        <v>71</v>
      </c>
      <c r="H105" s="18">
        <f>VLOOKUP(B105,'[1]参阅件1-2创担贴息明细表'!B$11:AS$115,44,FALSE)</f>
        <v>61</v>
      </c>
      <c r="I105" s="18">
        <f t="shared" si="161"/>
        <v>143</v>
      </c>
      <c r="J105" s="18">
        <f t="shared" si="162"/>
        <v>86</v>
      </c>
      <c r="K105" s="18">
        <f t="shared" si="163"/>
        <v>57</v>
      </c>
      <c r="L105" s="18">
        <f>VLOOKUP(B105,'[1]参阅件1-1测算总表'!B$10:R$115,17,FALSE)</f>
        <v>4</v>
      </c>
      <c r="M105" s="18"/>
      <c r="N105" s="18"/>
      <c r="O105" s="18"/>
      <c r="P105" s="18"/>
      <c r="Q105" s="18"/>
      <c r="R105" s="18"/>
      <c r="S105" s="18">
        <f t="shared" si="164"/>
        <v>147</v>
      </c>
      <c r="T105" s="18">
        <f t="shared" si="165"/>
        <v>90</v>
      </c>
      <c r="U105" s="18">
        <f t="shared" si="166"/>
        <v>57</v>
      </c>
      <c r="V105" s="18">
        <f t="shared" si="167"/>
        <v>134</v>
      </c>
      <c r="W105" s="18">
        <f>VLOOKUP(B105,'[1]参阅件1-1测算总表'!B$10:AE$115,30,FALSE)</f>
        <v>71</v>
      </c>
      <c r="X105" s="18">
        <f>VLOOKUP(B105,'[1]参阅件1-1测算总表'!B$10:AF$115,31,FALSE)</f>
        <v>63</v>
      </c>
      <c r="Y105" s="18">
        <f t="shared" si="168"/>
        <v>13</v>
      </c>
      <c r="Z105" s="18">
        <f t="shared" si="169"/>
        <v>19</v>
      </c>
      <c r="AA105" s="18">
        <f t="shared" si="170"/>
        <v>-6</v>
      </c>
      <c r="AB105" s="35"/>
    </row>
    <row r="106" ht="23.25" customHeight="1" spans="1:28">
      <c r="A106" s="19"/>
      <c r="B106" s="17" t="s">
        <v>139</v>
      </c>
      <c r="C106" s="18">
        <f t="shared" si="159"/>
        <v>-60</v>
      </c>
      <c r="D106" s="18">
        <f>VLOOKUP(B106,'[1]参阅件1-2创担贴息明细表'!B$11:AN$115,39,FALSE)</f>
        <v>5</v>
      </c>
      <c r="E106" s="18">
        <f>VLOOKUP(B106,'[1]参阅件1-2创担贴息明细表'!B$11:AO$115,40,FALSE)</f>
        <v>-65</v>
      </c>
      <c r="F106" s="18">
        <f t="shared" si="160"/>
        <v>68</v>
      </c>
      <c r="G106" s="18">
        <f>VLOOKUP(B106,'[1]参阅件1-2创担贴息明细表'!B$11:AR$115,43,FALSE)</f>
        <v>35</v>
      </c>
      <c r="H106" s="18">
        <f>VLOOKUP(B106,'[1]参阅件1-2创担贴息明细表'!B$11:AS$115,44,FALSE)</f>
        <v>33</v>
      </c>
      <c r="I106" s="18">
        <f t="shared" si="161"/>
        <v>8</v>
      </c>
      <c r="J106" s="18">
        <f t="shared" si="162"/>
        <v>40</v>
      </c>
      <c r="K106" s="18">
        <f t="shared" si="163"/>
        <v>-32</v>
      </c>
      <c r="L106" s="18">
        <f>VLOOKUP(B106,'[1]参阅件1-1测算总表'!B$10:R$115,17,FALSE)</f>
        <v>8</v>
      </c>
      <c r="M106" s="18"/>
      <c r="N106" s="18"/>
      <c r="O106" s="18"/>
      <c r="P106" s="18"/>
      <c r="Q106" s="18"/>
      <c r="R106" s="18"/>
      <c r="S106" s="18">
        <f t="shared" si="164"/>
        <v>16</v>
      </c>
      <c r="T106" s="18">
        <f t="shared" si="165"/>
        <v>48</v>
      </c>
      <c r="U106" s="18">
        <f t="shared" si="166"/>
        <v>-32</v>
      </c>
      <c r="V106" s="18">
        <f t="shared" si="167"/>
        <v>76</v>
      </c>
      <c r="W106" s="18">
        <f>VLOOKUP(B106,'[1]参阅件1-1测算总表'!B$10:AE$115,30,FALSE)</f>
        <v>39</v>
      </c>
      <c r="X106" s="18">
        <f>VLOOKUP(B106,'[1]参阅件1-1测算总表'!B$10:AF$115,31,FALSE)</f>
        <v>37</v>
      </c>
      <c r="Y106" s="18">
        <f t="shared" si="168"/>
        <v>-60</v>
      </c>
      <c r="Z106" s="18">
        <f t="shared" si="169"/>
        <v>9</v>
      </c>
      <c r="AA106" s="18">
        <f t="shared" si="170"/>
        <v>-69</v>
      </c>
      <c r="AB106" s="35"/>
    </row>
    <row r="107" ht="23.25" customHeight="1" spans="1:28">
      <c r="A107" s="19" t="s">
        <v>140</v>
      </c>
      <c r="B107" s="20" t="s">
        <v>141</v>
      </c>
      <c r="C107" s="21">
        <f t="shared" ref="C107:R107" si="171">SUM(C108:C112)</f>
        <v>-76</v>
      </c>
      <c r="D107" s="21">
        <f t="shared" si="171"/>
        <v>-53</v>
      </c>
      <c r="E107" s="21">
        <f t="shared" si="171"/>
        <v>-23</v>
      </c>
      <c r="F107" s="21">
        <f t="shared" si="171"/>
        <v>1452</v>
      </c>
      <c r="G107" s="21">
        <f t="shared" si="171"/>
        <v>924</v>
      </c>
      <c r="H107" s="21">
        <f t="shared" si="171"/>
        <v>528</v>
      </c>
      <c r="I107" s="21">
        <f t="shared" si="171"/>
        <v>1376</v>
      </c>
      <c r="J107" s="21">
        <f t="shared" si="171"/>
        <v>871</v>
      </c>
      <c r="K107" s="21">
        <f t="shared" si="171"/>
        <v>505</v>
      </c>
      <c r="L107" s="21">
        <f t="shared" si="171"/>
        <v>419</v>
      </c>
      <c r="M107" s="21">
        <f t="shared" si="171"/>
        <v>0</v>
      </c>
      <c r="N107" s="21">
        <f t="shared" si="171"/>
        <v>0</v>
      </c>
      <c r="O107" s="21">
        <f t="shared" si="171"/>
        <v>0</v>
      </c>
      <c r="P107" s="21">
        <f t="shared" si="171"/>
        <v>3000</v>
      </c>
      <c r="Q107" s="21">
        <f t="shared" si="171"/>
        <v>2000</v>
      </c>
      <c r="R107" s="21">
        <f t="shared" si="171"/>
        <v>1000</v>
      </c>
      <c r="S107" s="21">
        <f t="shared" ref="S107:AB107" si="172">SUM(S108:S112)</f>
        <v>4795</v>
      </c>
      <c r="T107" s="21">
        <f t="shared" si="172"/>
        <v>3290</v>
      </c>
      <c r="U107" s="21">
        <f t="shared" si="172"/>
        <v>1505</v>
      </c>
      <c r="V107" s="21">
        <f t="shared" si="172"/>
        <v>2871</v>
      </c>
      <c r="W107" s="21">
        <f t="shared" si="172"/>
        <v>1265</v>
      </c>
      <c r="X107" s="21">
        <f t="shared" si="172"/>
        <v>1606</v>
      </c>
      <c r="Y107" s="21">
        <f t="shared" si="172"/>
        <v>1924</v>
      </c>
      <c r="Z107" s="21">
        <f t="shared" si="172"/>
        <v>2025</v>
      </c>
      <c r="AA107" s="21">
        <f t="shared" si="172"/>
        <v>-101</v>
      </c>
      <c r="AB107" s="35"/>
    </row>
    <row r="108" ht="23.25" customHeight="1" spans="1:28">
      <c r="A108" s="19"/>
      <c r="B108" s="17" t="s">
        <v>142</v>
      </c>
      <c r="C108" s="18">
        <f t="shared" ref="C108:C113" si="173">D108+E108</f>
        <v>140</v>
      </c>
      <c r="D108" s="18">
        <f>VLOOKUP(B108,'[1]参阅件1-2创担贴息明细表'!B$11:AN$115,39,FALSE)</f>
        <v>113</v>
      </c>
      <c r="E108" s="18">
        <f>VLOOKUP(B108,'[1]参阅件1-2创担贴息明细表'!B$11:AO$115,40,FALSE)</f>
        <v>27</v>
      </c>
      <c r="F108" s="18">
        <f t="shared" ref="F108:F113" si="174">G108+H108</f>
        <v>628</v>
      </c>
      <c r="G108" s="18">
        <f>VLOOKUP(B108,'[1]参阅件1-2创担贴息明细表'!B$11:AR$115,43,FALSE)</f>
        <v>449</v>
      </c>
      <c r="H108" s="18">
        <f>VLOOKUP(B108,'[1]参阅件1-2创担贴息明细表'!B$11:AS$115,44,FALSE)</f>
        <v>179</v>
      </c>
      <c r="I108" s="18">
        <f t="shared" ref="I108:I113" si="175">J108+K108</f>
        <v>768</v>
      </c>
      <c r="J108" s="18">
        <f t="shared" ref="J108:J113" si="176">D108+G108</f>
        <v>562</v>
      </c>
      <c r="K108" s="18">
        <f t="shared" ref="K108:K113" si="177">E108+H108</f>
        <v>206</v>
      </c>
      <c r="L108" s="18">
        <f>VLOOKUP(B108,'[1]参阅件1-1测算总表'!B$10:R$115,17,FALSE)</f>
        <v>248</v>
      </c>
      <c r="M108" s="18"/>
      <c r="N108" s="18"/>
      <c r="O108" s="18"/>
      <c r="P108" s="18"/>
      <c r="Q108" s="18"/>
      <c r="R108" s="18"/>
      <c r="S108" s="18">
        <f t="shared" ref="S108:S113" si="178">T108+U108</f>
        <v>1016</v>
      </c>
      <c r="T108" s="18">
        <f t="shared" ref="T108:T113" si="179">J108+L108+N108+Q108</f>
        <v>810</v>
      </c>
      <c r="U108" s="18">
        <f t="shared" ref="U108:U113" si="180">K108+O108+R108</f>
        <v>206</v>
      </c>
      <c r="V108" s="18">
        <f t="shared" ref="V108:V113" si="181">W108+X108</f>
        <v>646</v>
      </c>
      <c r="W108" s="18">
        <f>VLOOKUP(B108,'[1]参阅件1-1测算总表'!B$10:AE$115,30,FALSE)</f>
        <v>418</v>
      </c>
      <c r="X108" s="18">
        <f>VLOOKUP(B108,'[1]参阅件1-1测算总表'!B$10:AF$115,31,FALSE)</f>
        <v>228</v>
      </c>
      <c r="Y108" s="18">
        <f t="shared" ref="Y108:Y113" si="182">Z108+AA108</f>
        <v>370</v>
      </c>
      <c r="Z108" s="18">
        <f t="shared" ref="Z108:Z113" si="183">T108-W108</f>
        <v>392</v>
      </c>
      <c r="AA108" s="18">
        <f t="shared" ref="AA108:AA113" si="184">U108-X108</f>
        <v>-22</v>
      </c>
      <c r="AB108" s="35"/>
    </row>
    <row r="109" ht="23.25" customHeight="1" spans="1:28">
      <c r="A109" s="19"/>
      <c r="B109" s="17" t="s">
        <v>143</v>
      </c>
      <c r="C109" s="18">
        <f t="shared" si="173"/>
        <v>-54</v>
      </c>
      <c r="D109" s="18">
        <f>VLOOKUP(B109,'[1]参阅件1-2创担贴息明细表'!B$11:AN$115,39,FALSE)</f>
        <v>-57</v>
      </c>
      <c r="E109" s="18">
        <f>VLOOKUP(B109,'[1]参阅件1-2创担贴息明细表'!B$11:AO$115,40,FALSE)</f>
        <v>3</v>
      </c>
      <c r="F109" s="18">
        <f t="shared" si="174"/>
        <v>115</v>
      </c>
      <c r="G109" s="18">
        <f>VLOOKUP(B109,'[1]参阅件1-2创担贴息明细表'!B$11:AR$115,43,FALSE)</f>
        <v>61</v>
      </c>
      <c r="H109" s="18">
        <f>VLOOKUP(B109,'[1]参阅件1-2创担贴息明细表'!B$11:AS$115,44,FALSE)</f>
        <v>54</v>
      </c>
      <c r="I109" s="18">
        <f t="shared" si="175"/>
        <v>61</v>
      </c>
      <c r="J109" s="18">
        <f t="shared" si="176"/>
        <v>4</v>
      </c>
      <c r="K109" s="18">
        <f t="shared" si="177"/>
        <v>57</v>
      </c>
      <c r="L109" s="18">
        <f>VLOOKUP(B109,'[1]参阅件1-1测算总表'!B$10:R$115,17,FALSE)</f>
        <v>40</v>
      </c>
      <c r="M109" s="18"/>
      <c r="N109" s="18"/>
      <c r="O109" s="18"/>
      <c r="P109" s="18"/>
      <c r="Q109" s="18"/>
      <c r="R109" s="18"/>
      <c r="S109" s="18">
        <f t="shared" si="178"/>
        <v>101</v>
      </c>
      <c r="T109" s="18">
        <f t="shared" si="179"/>
        <v>44</v>
      </c>
      <c r="U109" s="18">
        <f t="shared" si="180"/>
        <v>57</v>
      </c>
      <c r="V109" s="18">
        <f t="shared" si="181"/>
        <v>220</v>
      </c>
      <c r="W109" s="18">
        <f>VLOOKUP(B109,'[1]参阅件1-1测算总表'!B$10:AE$115,30,FALSE)</f>
        <v>159</v>
      </c>
      <c r="X109" s="18">
        <f>VLOOKUP(B109,'[1]参阅件1-1测算总表'!B$10:AF$115,31,FALSE)</f>
        <v>61</v>
      </c>
      <c r="Y109" s="18">
        <f t="shared" si="182"/>
        <v>-119</v>
      </c>
      <c r="Z109" s="18">
        <f t="shared" si="183"/>
        <v>-115</v>
      </c>
      <c r="AA109" s="18">
        <f t="shared" si="184"/>
        <v>-4</v>
      </c>
      <c r="AB109" s="35"/>
    </row>
    <row r="110" ht="23.25" customHeight="1" spans="1:28">
      <c r="A110" s="19"/>
      <c r="B110" s="17" t="s">
        <v>144</v>
      </c>
      <c r="C110" s="18">
        <f t="shared" si="173"/>
        <v>11</v>
      </c>
      <c r="D110" s="18">
        <f>VLOOKUP(B110,'[1]参阅件1-2创担贴息明细表'!B$11:AN$115,39,FALSE)</f>
        <v>-33</v>
      </c>
      <c r="E110" s="18">
        <f>VLOOKUP(B110,'[1]参阅件1-2创担贴息明细表'!B$11:AO$115,40,FALSE)</f>
        <v>44</v>
      </c>
      <c r="F110" s="18">
        <f t="shared" si="174"/>
        <v>339</v>
      </c>
      <c r="G110" s="18">
        <f>VLOOKUP(B110,'[1]参阅件1-2创担贴息明细表'!B$11:AR$115,43,FALSE)</f>
        <v>224</v>
      </c>
      <c r="H110" s="18">
        <f>VLOOKUP(B110,'[1]参阅件1-2创担贴息明细表'!B$11:AS$115,44,FALSE)</f>
        <v>115</v>
      </c>
      <c r="I110" s="18">
        <f t="shared" si="175"/>
        <v>350</v>
      </c>
      <c r="J110" s="18">
        <f t="shared" si="176"/>
        <v>191</v>
      </c>
      <c r="K110" s="18">
        <f t="shared" si="177"/>
        <v>159</v>
      </c>
      <c r="L110" s="18">
        <f>VLOOKUP(B110,'[1]参阅件1-1测算总表'!B$10:R$115,17,FALSE)</f>
        <v>83</v>
      </c>
      <c r="M110" s="18"/>
      <c r="N110" s="18"/>
      <c r="O110" s="18"/>
      <c r="P110" s="18"/>
      <c r="Q110" s="18"/>
      <c r="R110" s="18"/>
      <c r="S110" s="18">
        <f t="shared" si="178"/>
        <v>433</v>
      </c>
      <c r="T110" s="18">
        <f t="shared" si="179"/>
        <v>274</v>
      </c>
      <c r="U110" s="18">
        <f t="shared" si="180"/>
        <v>159</v>
      </c>
      <c r="V110" s="18">
        <f t="shared" si="181"/>
        <v>463</v>
      </c>
      <c r="W110" s="18">
        <f>VLOOKUP(B110,'[1]参阅件1-1测算总表'!B$10:AE$115,30,FALSE)</f>
        <v>335</v>
      </c>
      <c r="X110" s="18">
        <f>VLOOKUP(B110,'[1]参阅件1-1测算总表'!B$10:AF$115,31,FALSE)</f>
        <v>128</v>
      </c>
      <c r="Y110" s="18">
        <f t="shared" si="182"/>
        <v>-30</v>
      </c>
      <c r="Z110" s="18">
        <f t="shared" si="183"/>
        <v>-61</v>
      </c>
      <c r="AA110" s="18">
        <f t="shared" si="184"/>
        <v>31</v>
      </c>
      <c r="AB110" s="35"/>
    </row>
    <row r="111" ht="23.25" customHeight="1" spans="1:28">
      <c r="A111" s="19"/>
      <c r="B111" s="17" t="s">
        <v>145</v>
      </c>
      <c r="C111" s="18">
        <f t="shared" si="173"/>
        <v>-97</v>
      </c>
      <c r="D111" s="18">
        <f>VLOOKUP(B111,'[1]参阅件1-2创担贴息明细表'!B$11:AN$115,39,FALSE)</f>
        <v>-49</v>
      </c>
      <c r="E111" s="18">
        <f>VLOOKUP(B111,'[1]参阅件1-2创担贴息明细表'!B$11:AO$115,40,FALSE)</f>
        <v>-48</v>
      </c>
      <c r="F111" s="18">
        <f t="shared" si="174"/>
        <v>214</v>
      </c>
      <c r="G111" s="18">
        <f>VLOOKUP(B111,'[1]参阅件1-2创担贴息明细表'!B$11:AR$115,43,FALSE)</f>
        <v>132</v>
      </c>
      <c r="H111" s="18">
        <f>VLOOKUP(B111,'[1]参阅件1-2创担贴息明细表'!B$11:AS$115,44,FALSE)</f>
        <v>82</v>
      </c>
      <c r="I111" s="18">
        <f t="shared" si="175"/>
        <v>117</v>
      </c>
      <c r="J111" s="18">
        <f t="shared" si="176"/>
        <v>83</v>
      </c>
      <c r="K111" s="18">
        <f t="shared" si="177"/>
        <v>34</v>
      </c>
      <c r="L111" s="18">
        <f>VLOOKUP(B111,'[1]参阅件1-1测算总表'!B$10:R$115,17,FALSE)</f>
        <v>39</v>
      </c>
      <c r="M111" s="18"/>
      <c r="N111" s="18"/>
      <c r="O111" s="18"/>
      <c r="P111" s="18"/>
      <c r="Q111" s="18"/>
      <c r="R111" s="18"/>
      <c r="S111" s="18">
        <f t="shared" si="178"/>
        <v>156</v>
      </c>
      <c r="T111" s="18">
        <f t="shared" si="179"/>
        <v>122</v>
      </c>
      <c r="U111" s="18">
        <f t="shared" si="180"/>
        <v>34</v>
      </c>
      <c r="V111" s="18">
        <f t="shared" si="181"/>
        <v>326</v>
      </c>
      <c r="W111" s="18">
        <f>VLOOKUP(B111,'[1]参阅件1-1测算总表'!B$10:AE$115,30,FALSE)</f>
        <v>239</v>
      </c>
      <c r="X111" s="18">
        <f>VLOOKUP(B111,'[1]参阅件1-1测算总表'!B$10:AF$115,31,FALSE)</f>
        <v>87</v>
      </c>
      <c r="Y111" s="18">
        <f t="shared" si="182"/>
        <v>-170</v>
      </c>
      <c r="Z111" s="18">
        <f t="shared" si="183"/>
        <v>-117</v>
      </c>
      <c r="AA111" s="18">
        <f t="shared" si="184"/>
        <v>-53</v>
      </c>
      <c r="AB111" s="35"/>
    </row>
    <row r="112" ht="23.25" customHeight="1" spans="1:28">
      <c r="A112" s="19"/>
      <c r="B112" s="17" t="s">
        <v>146</v>
      </c>
      <c r="C112" s="18">
        <f t="shared" si="173"/>
        <v>-76</v>
      </c>
      <c r="D112" s="18">
        <f>VLOOKUP(B112,'[1]参阅件1-2创担贴息明细表'!B$11:AN$115,39,FALSE)</f>
        <v>-27</v>
      </c>
      <c r="E112" s="18">
        <f>VLOOKUP(B112,'[1]参阅件1-2创担贴息明细表'!B$11:AO$115,40,FALSE)</f>
        <v>-49</v>
      </c>
      <c r="F112" s="18">
        <f t="shared" si="174"/>
        <v>156</v>
      </c>
      <c r="G112" s="18">
        <f>VLOOKUP(B112,'[1]参阅件1-2创担贴息明细表'!B$11:AR$115,43,FALSE)</f>
        <v>58</v>
      </c>
      <c r="H112" s="18">
        <f>VLOOKUP(B112,'[1]参阅件1-2创担贴息明细表'!B$11:AS$115,44,FALSE)</f>
        <v>98</v>
      </c>
      <c r="I112" s="18">
        <f t="shared" si="175"/>
        <v>80</v>
      </c>
      <c r="J112" s="18">
        <f t="shared" si="176"/>
        <v>31</v>
      </c>
      <c r="K112" s="18">
        <f t="shared" si="177"/>
        <v>49</v>
      </c>
      <c r="L112" s="18">
        <f>VLOOKUP(B112,'[1]参阅件1-1测算总表'!B$10:R$115,17,FALSE)</f>
        <v>9</v>
      </c>
      <c r="M112" s="18"/>
      <c r="N112" s="18"/>
      <c r="O112" s="18"/>
      <c r="P112" s="18">
        <f>Q112+R112</f>
        <v>3000</v>
      </c>
      <c r="Q112" s="27">
        <v>2000</v>
      </c>
      <c r="R112" s="27">
        <v>1000</v>
      </c>
      <c r="S112" s="18">
        <f t="shared" si="178"/>
        <v>3089</v>
      </c>
      <c r="T112" s="18">
        <f t="shared" si="179"/>
        <v>2040</v>
      </c>
      <c r="U112" s="18">
        <f t="shared" si="180"/>
        <v>1049</v>
      </c>
      <c r="V112" s="18">
        <f t="shared" si="181"/>
        <v>1216</v>
      </c>
      <c r="W112" s="18">
        <f>VLOOKUP(B112,'[1]参阅件1-1测算总表'!B$10:AE$115,30,FALSE)</f>
        <v>114</v>
      </c>
      <c r="X112" s="18">
        <f>VLOOKUP(B112,'[1]参阅件1-1测算总表'!B$10:AF$115,31,FALSE)</f>
        <v>1102</v>
      </c>
      <c r="Y112" s="18">
        <f t="shared" si="182"/>
        <v>1873</v>
      </c>
      <c r="Z112" s="18">
        <f t="shared" si="183"/>
        <v>1926</v>
      </c>
      <c r="AA112" s="18">
        <f t="shared" si="184"/>
        <v>-53</v>
      </c>
      <c r="AB112" s="35"/>
    </row>
    <row r="113" ht="23.25" customHeight="1" spans="1:28">
      <c r="A113" s="19" t="s">
        <v>147</v>
      </c>
      <c r="B113" s="20" t="s">
        <v>148</v>
      </c>
      <c r="C113" s="18">
        <f t="shared" si="173"/>
        <v>-235</v>
      </c>
      <c r="D113" s="18">
        <f>VLOOKUP(B113,'[1]参阅件1-2创担贴息明细表'!B$11:AN$115,39,FALSE)</f>
        <v>-279</v>
      </c>
      <c r="E113" s="18">
        <f>VLOOKUP(B113,'[1]参阅件1-2创担贴息明细表'!B$11:AO$115,40,FALSE)</f>
        <v>44</v>
      </c>
      <c r="F113" s="18">
        <f t="shared" si="174"/>
        <v>2582</v>
      </c>
      <c r="G113" s="18">
        <f>VLOOKUP(B113,'[1]参阅件1-2创担贴息明细表'!B$11:AR$115,43,FALSE)</f>
        <v>1703</v>
      </c>
      <c r="H113" s="18">
        <f>VLOOKUP(B113,'[1]参阅件1-2创担贴息明细表'!B$11:AS$115,44,FALSE)</f>
        <v>879</v>
      </c>
      <c r="I113" s="18">
        <f t="shared" si="175"/>
        <v>2347</v>
      </c>
      <c r="J113" s="18">
        <f t="shared" si="176"/>
        <v>1424</v>
      </c>
      <c r="K113" s="18">
        <f t="shared" si="177"/>
        <v>923</v>
      </c>
      <c r="L113" s="18">
        <f>VLOOKUP(B113,'[1]参阅件1-1测算总表'!B$10:R$115,17,FALSE)</f>
        <v>140</v>
      </c>
      <c r="M113" s="18"/>
      <c r="N113" s="18"/>
      <c r="O113" s="18"/>
      <c r="P113" s="18"/>
      <c r="Q113" s="18"/>
      <c r="R113" s="18"/>
      <c r="S113" s="18">
        <f t="shared" si="178"/>
        <v>2487</v>
      </c>
      <c r="T113" s="18">
        <f t="shared" si="179"/>
        <v>1564</v>
      </c>
      <c r="U113" s="18">
        <f t="shared" si="180"/>
        <v>923</v>
      </c>
      <c r="V113" s="18">
        <f t="shared" si="181"/>
        <v>3514</v>
      </c>
      <c r="W113" s="18">
        <f>VLOOKUP(B113,'[1]参阅件1-1测算总表'!B$10:AE$115,30,FALSE)</f>
        <v>2586</v>
      </c>
      <c r="X113" s="18">
        <f>VLOOKUP(B113,'[1]参阅件1-1测算总表'!B$10:AF$115,31,FALSE)</f>
        <v>928</v>
      </c>
      <c r="Y113" s="18">
        <f t="shared" si="182"/>
        <v>-1027</v>
      </c>
      <c r="Z113" s="18">
        <f t="shared" si="183"/>
        <v>-1022</v>
      </c>
      <c r="AA113" s="18">
        <f t="shared" si="184"/>
        <v>-5</v>
      </c>
      <c r="AB113" s="35"/>
    </row>
    <row r="114" spans="28:28">
      <c r="AB114" s="37"/>
    </row>
  </sheetData>
  <mergeCells count="33">
    <mergeCell ref="A2:AB2"/>
    <mergeCell ref="T3:U3"/>
    <mergeCell ref="W3:X3"/>
    <mergeCell ref="Z3:AB3"/>
    <mergeCell ref="C4:K4"/>
    <mergeCell ref="C5:E5"/>
    <mergeCell ref="F5:H5"/>
    <mergeCell ref="I5:K5"/>
    <mergeCell ref="A7:B7"/>
    <mergeCell ref="A4:A6"/>
    <mergeCell ref="A8:A11"/>
    <mergeCell ref="A12:A18"/>
    <mergeCell ref="A19:A23"/>
    <mergeCell ref="A24:A32"/>
    <mergeCell ref="A33:A41"/>
    <mergeCell ref="A42:A43"/>
    <mergeCell ref="A44:A51"/>
    <mergeCell ref="A52:A54"/>
    <mergeCell ref="A55:A60"/>
    <mergeCell ref="A61:A64"/>
    <mergeCell ref="A65:A70"/>
    <mergeCell ref="A71:A81"/>
    <mergeCell ref="A82:A92"/>
    <mergeCell ref="A93:A106"/>
    <mergeCell ref="A107:A112"/>
    <mergeCell ref="B4:B6"/>
    <mergeCell ref="L4:L5"/>
    <mergeCell ref="AB4:AB6"/>
    <mergeCell ref="M4:O5"/>
    <mergeCell ref="P4:R5"/>
    <mergeCell ref="S4:U5"/>
    <mergeCell ref="V4:X5"/>
    <mergeCell ref="Y4:AA5"/>
  </mergeCells>
  <printOptions horizontalCentered="1"/>
  <pageMargins left="0.511811023622047" right="0.511811023622047" top="0.748031496062992" bottom="0.748031496062992" header="0.31496062992126" footer="0.31496062992126"/>
  <pageSetup paperSize="8" scale="67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指标文附件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dengshenfeng</dc:creator>
  <cp:lastModifiedBy>greatwall</cp:lastModifiedBy>
  <dcterms:created xsi:type="dcterms:W3CDTF">2022-12-25T22:34:00Z</dcterms:created>
  <dcterms:modified xsi:type="dcterms:W3CDTF">2024-12-05T13:33:33Z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BBB38DA3BDDD3DF571A569652C385112</vt:lpwstr>
  </property>
</Properties>
</file>