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1"/>
  </bookViews>
  <sheets>
    <sheet name="0" sheetId="1" state="hidden" r:id="rId1"/>
    <sheet name="1" sheetId="2" r:id="rId2"/>
  </sheets>
  <externalReferences>
    <externalReference r:id="rId3"/>
  </externalReferences>
  <definedNames>
    <definedName name="_xlnm._FilterDatabase" localSheetId="0" hidden="1">'0'!$A$7:$XFC$92</definedName>
    <definedName name="_xlnm._FilterDatabase" localSheetId="1" hidden="1">'1'!$A$8:$M$94</definedName>
    <definedName name="_xlnm.Print_Titles" localSheetId="0">'0'!$4:$5</definedName>
    <definedName name="_xlnm.Print_Titles" localSheetId="1">'1'!$4:$5</definedName>
  </definedNames>
  <calcPr calcId="144525"/>
</workbook>
</file>

<file path=xl/sharedStrings.xml><?xml version="1.0" encoding="utf-8"?>
<sst xmlns="http://schemas.openxmlformats.org/spreadsheetml/2006/main" count="443" uniqueCount="294">
  <si>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</si>
  <si>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2022-2023年全省政策性融资（再）担保业务保费补贴和代偿补偿资金分配总表</t>
  </si>
  <si>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</si>
  <si>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</si>
  <si>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</si>
  <si>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</si>
  <si>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结算追补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年缺口资金（负数为扣减结余资金）</t>
    </r>
  </si>
  <si>
    <t>追加预拨2023年资金</t>
  </si>
  <si>
    <t>本次下达资金合计</t>
  </si>
  <si>
    <r>
      <rPr>
        <sz val="12"/>
        <rFont val="黑体"/>
        <charset val="134"/>
      </rPr>
      <t>备注</t>
    </r>
  </si>
  <si>
    <t>市州</t>
  </si>
  <si>
    <t>县市区/单位</t>
  </si>
  <si>
    <t>机构名称</t>
  </si>
  <si>
    <t xml:space="preserve">测算2023年资金需求 </t>
  </si>
  <si>
    <r>
      <rPr>
        <b/>
        <sz val="12"/>
        <rFont val="仿宋_GB2312"/>
        <charset val="134"/>
      </rPr>
      <t>总计</t>
    </r>
  </si>
  <si>
    <t>总计</t>
  </si>
  <si>
    <r>
      <rPr>
        <b/>
        <sz val="12"/>
        <rFont val="仿宋_GB2312"/>
        <charset val="134"/>
      </rPr>
      <t>风险补偿资金合计</t>
    </r>
  </si>
  <si>
    <t>风险补偿资金合计</t>
  </si>
  <si>
    <r>
      <rPr>
        <sz val="12"/>
        <rFont val="仿宋_GB2312"/>
        <charset val="134"/>
      </rPr>
      <t>省本级</t>
    </r>
  </si>
  <si>
    <r>
      <rPr>
        <sz val="12"/>
        <rFont val="仿宋_GB2312"/>
        <charset val="134"/>
      </rPr>
      <t>湖南省融资担保集团</t>
    </r>
  </si>
  <si>
    <t>湖南省融资再担保有限公司</t>
  </si>
  <si>
    <t>省本级</t>
  </si>
  <si>
    <t>湖南省融资担保集团</t>
  </si>
  <si>
    <r>
      <rPr>
        <b/>
        <sz val="12"/>
        <rFont val="仿宋_GB2312"/>
        <charset val="134"/>
      </rPr>
      <t>保费补贴资金合计</t>
    </r>
  </si>
  <si>
    <t>保费补贴资金合计</t>
  </si>
  <si>
    <r>
      <rPr>
        <b/>
        <sz val="12"/>
        <rFont val="仿宋_GB2312"/>
        <charset val="134"/>
      </rPr>
      <t>省本级</t>
    </r>
  </si>
  <si>
    <r>
      <rPr>
        <b/>
        <sz val="12"/>
        <rFont val="仿宋_GB2312"/>
        <charset val="134"/>
      </rPr>
      <t>湖南省融资担保集团</t>
    </r>
  </si>
  <si>
    <r>
      <rPr>
        <b/>
        <sz val="12"/>
        <rFont val="仿宋_GB2312"/>
        <charset val="134"/>
      </rPr>
      <t>省本级小计</t>
    </r>
  </si>
  <si>
    <t>省本级小计</t>
  </si>
  <si>
    <r>
      <rPr>
        <sz val="12"/>
        <rFont val="仿宋_GB2312"/>
        <charset val="134"/>
      </rPr>
      <t>湖南省融资再担保有限公司</t>
    </r>
  </si>
  <si>
    <r>
      <rPr>
        <sz val="12"/>
        <rFont val="仿宋_GB2312"/>
        <charset val="134"/>
      </rPr>
      <t>湖南省中小企业融资担保有限公司</t>
    </r>
  </si>
  <si>
    <t>湖南省中小企业融资担保有限公司</t>
  </si>
  <si>
    <r>
      <rPr>
        <sz val="12"/>
        <rFont val="仿宋_GB2312"/>
        <charset val="134"/>
      </rPr>
      <t>湖南省文化旅游融资担保有限公司</t>
    </r>
  </si>
  <si>
    <t>湖南省文化旅游融资担保有限公司</t>
  </si>
  <si>
    <r>
      <rPr>
        <b/>
        <sz val="12"/>
        <rFont val="仿宋_GB2312"/>
        <charset val="134"/>
      </rPr>
      <t>市州小计</t>
    </r>
  </si>
  <si>
    <t>市州小计</t>
  </si>
  <si>
    <r>
      <rPr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</si>
  <si>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</si>
  <si>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t>长沙市</t>
  </si>
  <si>
    <t>长沙市小计</t>
  </si>
  <si>
    <r>
      <rPr>
        <sz val="12"/>
        <rFont val="仿宋_GB2312"/>
        <charset val="134"/>
      </rPr>
      <t>长沙市本级及所辖区</t>
    </r>
  </si>
  <si>
    <r>
      <rPr>
        <b/>
        <sz val="12"/>
        <rFont val="仿宋_GB2312"/>
        <charset val="134"/>
      </rPr>
      <t>长沙市本级及所辖区小计</t>
    </r>
  </si>
  <si>
    <t>长沙市本级及所辖区</t>
  </si>
  <si>
    <t>长沙市本级及所辖区小计</t>
  </si>
  <si>
    <r>
      <rPr>
        <sz val="12"/>
        <rFont val="仿宋_GB2312"/>
        <charset val="134"/>
      </rPr>
      <t>长沙市望财融资担保有限公司</t>
    </r>
  </si>
  <si>
    <t>长沙市望财融资担保有限公司</t>
  </si>
  <si>
    <r>
      <rPr>
        <sz val="12"/>
        <rFont val="仿宋_GB2312"/>
        <charset val="134"/>
      </rPr>
      <t>长沙市长财融资担保有限公司</t>
    </r>
  </si>
  <si>
    <t>长沙市长财融资担保有限公司</t>
  </si>
  <si>
    <r>
      <rPr>
        <sz val="12"/>
        <rFont val="仿宋_GB2312"/>
        <charset val="134"/>
      </rPr>
      <t>湖南联保融资担保集团有限公司</t>
    </r>
  </si>
  <si>
    <t>湖南联保融资担保集团有限公司</t>
  </si>
  <si>
    <r>
      <rPr>
        <sz val="12"/>
        <rFont val="仿宋_GB2312"/>
        <charset val="134"/>
      </rPr>
      <t>长沙市中水融资担保有限公司</t>
    </r>
  </si>
  <si>
    <t>长沙市中水融资担保有限公司</t>
  </si>
  <si>
    <r>
      <rPr>
        <sz val="12"/>
        <rFont val="仿宋_GB2312"/>
        <charset val="134"/>
      </rPr>
      <t>湖南省麓谷中小企业融资担保有限公司</t>
    </r>
  </si>
  <si>
    <t>湖南省麓谷中小企业融资担保有限公司</t>
  </si>
  <si>
    <r>
      <rPr>
        <sz val="12"/>
        <rFont val="仿宋_GB2312"/>
        <charset val="134"/>
      </rPr>
      <t>瀚华融资担保股份有限公司湖南分公司</t>
    </r>
  </si>
  <si>
    <t>瀚华融资担保股份有限公司湖南分公司</t>
  </si>
  <si>
    <r>
      <rPr>
        <sz val="12"/>
        <rFont val="仿宋_GB2312"/>
        <charset val="134"/>
      </rPr>
      <t>长沙星城中小企业融资担保有限公司</t>
    </r>
  </si>
  <si>
    <t>长沙星城中小企业融资担保有限公司</t>
  </si>
  <si>
    <r>
      <rPr>
        <sz val="12"/>
        <rFont val="仿宋_GB2312"/>
        <charset val="134"/>
      </rPr>
      <t>长沙经济技术开发区融资担保有限公司</t>
    </r>
  </si>
  <si>
    <t>长沙经济技术开发区融资担保有限公司</t>
  </si>
  <si>
    <r>
      <rPr>
        <sz val="12"/>
        <rFont val="仿宋_GB2312"/>
        <charset val="134"/>
      </rPr>
      <t>浏阳市</t>
    </r>
  </si>
  <si>
    <r>
      <rPr>
        <b/>
        <sz val="12"/>
        <rFont val="仿宋_GB2312"/>
        <charset val="134"/>
      </rPr>
      <t>浏阳市小计</t>
    </r>
  </si>
  <si>
    <t>浏阳市</t>
  </si>
  <si>
    <t>浏阳市小计</t>
  </si>
  <si>
    <r>
      <rPr>
        <sz val="12"/>
        <rFont val="仿宋_GB2312"/>
        <charset val="134"/>
      </rPr>
      <t>浏阳市中小企业融资担保有限公司</t>
    </r>
  </si>
  <si>
    <t>浏阳市中小企业融资担保有限公司</t>
  </si>
  <si>
    <r>
      <rPr>
        <sz val="12"/>
        <rFont val="仿宋_GB2312"/>
        <charset val="134"/>
      </rPr>
      <t>浏阳市财信融资担保有限责任公司</t>
    </r>
  </si>
  <si>
    <t>浏阳市财信融资担保有限责任公司</t>
  </si>
  <si>
    <r>
      <rPr>
        <sz val="12"/>
        <rFont val="仿宋_GB2312"/>
        <charset val="134"/>
      </rPr>
      <t>湖南金信融资担保有限责任公司</t>
    </r>
  </si>
  <si>
    <t>湖南金信融资担保有限责任公司</t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</si>
  <si>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</si>
  <si>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湖南金玉融资担保有限公司</t>
    </r>
  </si>
  <si>
    <t>宁乡市</t>
  </si>
  <si>
    <t>湖南金玉融资担保有限公司</t>
  </si>
  <si>
    <r>
      <rPr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</si>
  <si>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</si>
  <si>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t>株洲市</t>
  </si>
  <si>
    <t>株洲市小计</t>
  </si>
  <si>
    <r>
      <rPr>
        <sz val="12"/>
        <rFont val="仿宋_GB2312"/>
        <charset val="134"/>
      </rPr>
      <t>株洲市本级及所辖区</t>
    </r>
  </si>
  <si>
    <r>
      <rPr>
        <b/>
        <sz val="12"/>
        <rFont val="仿宋_GB2312"/>
        <charset val="134"/>
      </rPr>
      <t>株洲市本级及所辖区小计</t>
    </r>
  </si>
  <si>
    <t>株洲市本级及所辖区</t>
  </si>
  <si>
    <t>株洲市本级及所辖区小计</t>
  </si>
  <si>
    <r>
      <rPr>
        <sz val="12"/>
        <rFont val="仿宋_GB2312"/>
        <charset val="134"/>
      </rPr>
      <t>株洲高科火炬融资担保有限公司</t>
    </r>
  </si>
  <si>
    <t>株洲高科火炬融资担保有限公司</t>
  </si>
  <si>
    <r>
      <rPr>
        <sz val="12"/>
        <rFont val="仿宋_GB2312"/>
        <charset val="134"/>
      </rPr>
      <t>湖南大农融资担保有限公司</t>
    </r>
  </si>
  <si>
    <t>湖南大农融资担保有限公司</t>
  </si>
  <si>
    <r>
      <rPr>
        <sz val="12"/>
        <rFont val="仿宋_GB2312"/>
        <charset val="134"/>
      </rPr>
      <t>株洲丰叶融资担保有限责任公司</t>
    </r>
  </si>
  <si>
    <t>株洲丰叶融资担保有限责任公司</t>
  </si>
  <si>
    <r>
      <rPr>
        <sz val="12"/>
        <rFont val="仿宋_GB2312"/>
        <charset val="134"/>
      </rPr>
      <t>株洲市融资担保有限公司</t>
    </r>
  </si>
  <si>
    <t>株洲市融资担保有限公司</t>
  </si>
  <si>
    <t>株洲市金财融资担保集团有限公司</t>
  </si>
  <si>
    <t>原湖南省国信财富融资担保有限责任公司</t>
  </si>
  <si>
    <t>湖南省国信财富融资担保有限责任公司</t>
  </si>
  <si>
    <r>
      <rPr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</si>
  <si>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</si>
  <si>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t>湘潭市</t>
  </si>
  <si>
    <t>湘潭市小计</t>
  </si>
  <si>
    <r>
      <rPr>
        <sz val="12"/>
        <rFont val="仿宋_GB2312"/>
        <charset val="134"/>
      </rPr>
      <t>湘潭市本级及所辖区</t>
    </r>
  </si>
  <si>
    <r>
      <rPr>
        <b/>
        <sz val="12"/>
        <rFont val="仿宋_GB2312"/>
        <charset val="134"/>
      </rPr>
      <t>湘潭市本级及所辖区小计</t>
    </r>
  </si>
  <si>
    <t>湘潭市本级及所辖区</t>
  </si>
  <si>
    <t>湘潭市本级及所辖区小计</t>
  </si>
  <si>
    <r>
      <rPr>
        <sz val="12"/>
        <rFont val="仿宋_GB2312"/>
        <charset val="134"/>
      </rPr>
      <t>湖南潭城融资担保集团有限公司</t>
    </r>
  </si>
  <si>
    <t>原湘潭企业融资担保有限公司</t>
  </si>
  <si>
    <t>湖南潭城融资担保集团有限公司</t>
  </si>
  <si>
    <r>
      <rPr>
        <sz val="12"/>
        <rFont val="仿宋_GB2312"/>
        <charset val="134"/>
      </rPr>
      <t>湘潭中小微融资担保有限公司</t>
    </r>
  </si>
  <si>
    <t>湘潭中小微融资担保有限公司</t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</si>
  <si>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</si>
  <si>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湘潭县莲乡融资担保有限公司</t>
    </r>
  </si>
  <si>
    <t>湘潭县</t>
  </si>
  <si>
    <t>湘潭县莲乡融资担保有限公司</t>
  </si>
  <si>
    <r>
      <rPr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</si>
  <si>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</si>
  <si>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t>衡阳市</t>
  </si>
  <si>
    <t>衡阳市小计</t>
  </si>
  <si>
    <r>
      <rPr>
        <sz val="12"/>
        <rFont val="仿宋_GB2312"/>
        <charset val="134"/>
      </rPr>
      <t>衡阳市本级及所辖区</t>
    </r>
  </si>
  <si>
    <r>
      <rPr>
        <sz val="12"/>
        <rFont val="仿宋_GB2312"/>
        <charset val="134"/>
      </rPr>
      <t>衡阳市融资担保集团有限公司</t>
    </r>
  </si>
  <si>
    <t>衡阳市本级及所辖区</t>
  </si>
  <si>
    <t>衡阳市融资担保集团有限公司</t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</si>
  <si>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</si>
  <si>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湖南常宁裕通融资担保有限公司</t>
    </r>
  </si>
  <si>
    <t>常宁市</t>
  </si>
  <si>
    <t>湖南常宁裕通融资担保有限公司</t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</si>
  <si>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</si>
  <si>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耒阳市互惠投融资担保有限公司</t>
    </r>
  </si>
  <si>
    <t>耒阳市</t>
  </si>
  <si>
    <t>耒阳市互惠投融资担保有限公司</t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</si>
  <si>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</si>
  <si>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</si>
  <si>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t>邵阳市</t>
  </si>
  <si>
    <t>邵阳市小计</t>
  </si>
  <si>
    <r>
      <rPr>
        <sz val="12"/>
        <rFont val="仿宋_GB2312"/>
        <charset val="134"/>
      </rPr>
      <t>邵阳市本级及所辖区</t>
    </r>
  </si>
  <si>
    <r>
      <rPr>
        <sz val="12"/>
        <rFont val="仿宋_GB2312"/>
        <charset val="134"/>
      </rPr>
      <t>邵阳市中小企业融资担保有限责任公司</t>
    </r>
  </si>
  <si>
    <t>邵阳市本级及所辖区</t>
  </si>
  <si>
    <t>邵阳市中小企业融资担保有限责任公司</t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</si>
  <si>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</si>
  <si>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隆回县中小企业融资担保有限责任公司</t>
    </r>
  </si>
  <si>
    <t>隆回县</t>
  </si>
  <si>
    <t>隆回县中小企业融资担保有限责任公司</t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</si>
  <si>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</si>
  <si>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邵阳云山融资担保有限责任公司</t>
    </r>
  </si>
  <si>
    <t>武冈市</t>
  </si>
  <si>
    <t>邵阳云山融资担保有限责任公司</t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</si>
  <si>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</si>
  <si>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邵阳县中小企业融资担保有限责任公司</t>
    </r>
  </si>
  <si>
    <t>邵阳县</t>
  </si>
  <si>
    <t>邵阳县中小企业融资担保有限责任公司</t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</si>
  <si>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</si>
  <si>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邵东市鼎成融资担保有限公司</t>
    </r>
  </si>
  <si>
    <t>邵东市</t>
  </si>
  <si>
    <t>邵东市鼎成融资担保有限公司</t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</si>
  <si>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</si>
  <si>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</si>
  <si>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t>岳阳市</t>
  </si>
  <si>
    <t>岳阳市小计</t>
  </si>
  <si>
    <r>
      <rPr>
        <sz val="12"/>
        <rFont val="仿宋_GB2312"/>
        <charset val="134"/>
      </rPr>
      <t>岳阳市本级及所辖区</t>
    </r>
  </si>
  <si>
    <r>
      <rPr>
        <b/>
        <sz val="12"/>
        <rFont val="仿宋_GB2312"/>
        <charset val="134"/>
      </rPr>
      <t>岳阳市本级及所辖区小计</t>
    </r>
  </si>
  <si>
    <t>岳阳市本级及所辖区</t>
  </si>
  <si>
    <t>岳阳市本级及所辖区小计</t>
  </si>
  <si>
    <r>
      <rPr>
        <sz val="12"/>
        <rFont val="仿宋_GB2312"/>
        <charset val="134"/>
      </rPr>
      <t>岳阳市融资担保有限责任公司</t>
    </r>
  </si>
  <si>
    <t>岳阳市融资担保有限责任公司</t>
  </si>
  <si>
    <r>
      <rPr>
        <sz val="12"/>
        <rFont val="仿宋_GB2312"/>
        <charset val="134"/>
      </rPr>
      <t>岳阳市小微融资担保有限责任公司</t>
    </r>
  </si>
  <si>
    <t>岳阳市小微融资担保有限责任公司</t>
  </si>
  <si>
    <r>
      <rPr>
        <sz val="12"/>
        <rFont val="仿宋_GB2312"/>
        <charset val="134"/>
      </rPr>
      <t>岳阳市融创融资担保有限公司</t>
    </r>
  </si>
  <si>
    <t>岳阳市融创融资担保有限公司</t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</si>
  <si>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</si>
  <si>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汨罗诚晟融资担保有限公司</t>
    </r>
  </si>
  <si>
    <t>汨罗市</t>
  </si>
  <si>
    <t>汨罗诚晟融资担保有限公司</t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</si>
  <si>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</si>
  <si>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岳阳县中小企业融资担保有限公司</t>
    </r>
  </si>
  <si>
    <t>岳阳县</t>
  </si>
  <si>
    <t>岳阳县中小企业融资担保有限公司</t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</si>
  <si>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</si>
  <si>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</si>
  <si>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t>常德市</t>
  </si>
  <si>
    <t>常德市小计</t>
  </si>
  <si>
    <r>
      <rPr>
        <sz val="12"/>
        <rFont val="仿宋_GB2312"/>
        <charset val="134"/>
      </rPr>
      <t>常德市本级及所辖区</t>
    </r>
  </si>
  <si>
    <r>
      <rPr>
        <b/>
        <sz val="12"/>
        <rFont val="仿宋_GB2312"/>
        <charset val="134"/>
      </rPr>
      <t>常德市本级及所辖区小计</t>
    </r>
  </si>
  <si>
    <t>常德市本级及所辖区</t>
  </si>
  <si>
    <t>常德市本级及所辖区小计</t>
  </si>
  <si>
    <r>
      <rPr>
        <sz val="12"/>
        <rFont val="仿宋_GB2312"/>
        <charset val="134"/>
      </rPr>
      <t>常德财鑫融资担保有限公司</t>
    </r>
  </si>
  <si>
    <t>常德财鑫融资担保有限公司</t>
  </si>
  <si>
    <r>
      <rPr>
        <sz val="12"/>
        <rFont val="仿宋_GB2312"/>
        <charset val="134"/>
      </rPr>
      <t>常德财科融资担保有限公司</t>
    </r>
  </si>
  <si>
    <t>常德财科融资担保有限公司</t>
  </si>
  <si>
    <r>
      <rPr>
        <sz val="12"/>
        <rFont val="仿宋_GB2312"/>
        <charset val="134"/>
      </rPr>
      <t>常德市善德融资担保有限公司</t>
    </r>
  </si>
  <si>
    <t>常德市善德融资担保有限公司</t>
  </si>
  <si>
    <r>
      <rPr>
        <sz val="12"/>
        <rFont val="仿宋_GB2312"/>
        <charset val="134"/>
      </rPr>
      <t>湖南德诚融资担保有限公司</t>
    </r>
  </si>
  <si>
    <t>湖南德诚融资担保有限公司</t>
  </si>
  <si>
    <r>
      <rPr>
        <sz val="12"/>
        <rFont val="仿宋_GB2312"/>
        <charset val="134"/>
      </rPr>
      <t>常德美源融资担保有限责任公司</t>
    </r>
  </si>
  <si>
    <t>常德美源融资担保有限责任公司</t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</si>
  <si>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</si>
  <si>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桃源县惠民中小企业融资担保有限公司</t>
    </r>
  </si>
  <si>
    <t>桃源县</t>
  </si>
  <si>
    <t>桃源县惠民中小企业融资担保有限公司</t>
  </si>
  <si>
    <r>
      <rPr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</si>
  <si>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</si>
  <si>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t>张家界市</t>
  </si>
  <si>
    <t>张家界市小计</t>
  </si>
  <si>
    <r>
      <rPr>
        <sz val="12"/>
        <rFont val="仿宋_GB2312"/>
        <charset val="134"/>
      </rPr>
      <t>张家界市本级及所辖区</t>
    </r>
  </si>
  <si>
    <r>
      <rPr>
        <b/>
        <sz val="12"/>
        <rFont val="仿宋_GB2312"/>
        <charset val="134"/>
      </rPr>
      <t>张家界市本级及所辖区小计</t>
    </r>
  </si>
  <si>
    <t>张家界市本级及所辖区</t>
  </si>
  <si>
    <t>张家界市本级及所辖区小计</t>
  </si>
  <si>
    <r>
      <rPr>
        <sz val="12"/>
        <rFont val="仿宋_GB2312"/>
        <charset val="134"/>
      </rPr>
      <t>张家界市中小企业融资担保有限公司</t>
    </r>
  </si>
  <si>
    <t>张家界市中小企业融资担保有限公司</t>
  </si>
  <si>
    <r>
      <rPr>
        <sz val="12"/>
        <rFont val="仿宋_GB2312"/>
        <charset val="134"/>
      </rPr>
      <t>张家界市融资担保集团有限公司</t>
    </r>
  </si>
  <si>
    <t>张家界市融资担保集团有限公司</t>
  </si>
  <si>
    <r>
      <rPr>
        <sz val="12"/>
        <rFont val="仿宋_GB2312"/>
        <charset val="134"/>
      </rPr>
      <t>张家界经济发展融资担保有限公司</t>
    </r>
  </si>
  <si>
    <t>张家界经济发展融资担保有限公司</t>
  </si>
  <si>
    <r>
      <rPr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</si>
  <si>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</si>
  <si>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t>益阳市</t>
  </si>
  <si>
    <t>益阳市小计</t>
  </si>
  <si>
    <t>益阳市本级及所辖区</t>
  </si>
  <si>
    <t>益阳市融资担保有限责任公司</t>
  </si>
  <si>
    <t>安化县</t>
  </si>
  <si>
    <t>湖南梅山融资担保有限责任公司</t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</si>
  <si>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</si>
  <si>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</si>
  <si>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t>永州市</t>
  </si>
  <si>
    <t>永州市小计</t>
  </si>
  <si>
    <r>
      <rPr>
        <sz val="12"/>
        <rFont val="仿宋_GB2312"/>
        <charset val="134"/>
      </rPr>
      <t>永州市本级及所辖区</t>
    </r>
  </si>
  <si>
    <r>
      <rPr>
        <sz val="12"/>
        <rFont val="仿宋_GB2312"/>
        <charset val="134"/>
      </rPr>
      <t>永州市潇湘融资担保有限公司</t>
    </r>
  </si>
  <si>
    <t>永州市本级及所辖区</t>
  </si>
  <si>
    <t>永州市潇湘融资担保有限公司</t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</si>
  <si>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</si>
  <si>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宁远县中小微企业融资担保有限公司</t>
    </r>
  </si>
  <si>
    <t>宁远县</t>
  </si>
  <si>
    <t>宁远县中小微企业融资担保有限公司</t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</si>
  <si>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</si>
  <si>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蓝山县财信融资担保有限公司</t>
    </r>
  </si>
  <si>
    <t>蓝山县</t>
  </si>
  <si>
    <t>蓝山县财信融资担保有限公司</t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</si>
  <si>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</si>
  <si>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祁阳市融资担保有限公司</t>
    </r>
  </si>
  <si>
    <t>祁阳县</t>
  </si>
  <si>
    <t>祁阳市融资担保有限公司</t>
  </si>
  <si>
    <r>
      <rPr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</si>
  <si>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</si>
  <si>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t>郴州市</t>
  </si>
  <si>
    <t>郴州市小计</t>
  </si>
  <si>
    <r>
      <rPr>
        <sz val="12"/>
        <rFont val="仿宋_GB2312"/>
        <charset val="134"/>
      </rPr>
      <t>郴州市本级及所辖区</t>
    </r>
  </si>
  <si>
    <r>
      <rPr>
        <sz val="12"/>
        <rFont val="仿宋_GB2312"/>
        <charset val="134"/>
      </rPr>
      <t>郴州市中小企业融资担保有限公司</t>
    </r>
  </si>
  <si>
    <t>郴州市本级及所辖区</t>
  </si>
  <si>
    <t>郴州市中小企业融资担保有限公司</t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</si>
  <si>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</si>
  <si>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嘉禾嘉盛融资担保有限责任公司</t>
    </r>
  </si>
  <si>
    <t>嘉禾县</t>
  </si>
  <si>
    <t>嘉禾嘉盛融资担保有限责任公司</t>
  </si>
  <si>
    <r>
      <rPr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</si>
  <si>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</si>
  <si>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t>娄底市</t>
  </si>
  <si>
    <t>娄底市小计</t>
  </si>
  <si>
    <r>
      <rPr>
        <sz val="12"/>
        <rFont val="仿宋_GB2312"/>
        <charset val="134"/>
      </rPr>
      <t>娄底市本级及所辖区</t>
    </r>
  </si>
  <si>
    <r>
      <rPr>
        <sz val="12"/>
        <rFont val="仿宋_GB2312"/>
        <charset val="134"/>
      </rPr>
      <t>娄底市兴娄融资担保有限公司</t>
    </r>
  </si>
  <si>
    <t>娄底市本级及所辖区</t>
  </si>
  <si>
    <t>娄底市兴娄融资担保有限公司</t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</si>
  <si>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</si>
  <si>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</si>
  <si>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t>怀化市</t>
  </si>
  <si>
    <t>怀化市小计</t>
  </si>
  <si>
    <r>
      <rPr>
        <sz val="12"/>
        <rFont val="仿宋_GB2312"/>
        <charset val="134"/>
      </rPr>
      <t>怀化市本级及所辖区</t>
    </r>
  </si>
  <si>
    <r>
      <rPr>
        <b/>
        <sz val="12"/>
        <rFont val="仿宋_GB2312"/>
        <charset val="134"/>
      </rPr>
      <t>怀化市本级及所辖区小计</t>
    </r>
  </si>
  <si>
    <t>怀化市本级及所辖区</t>
  </si>
  <si>
    <t>怀化市本级及所辖区小计</t>
  </si>
  <si>
    <r>
      <rPr>
        <sz val="12"/>
        <rFont val="仿宋_GB2312"/>
        <charset val="134"/>
      </rPr>
      <t>怀化市财信融资担保有限责任公司</t>
    </r>
  </si>
  <si>
    <t>怀化市财信融资担保有限责任公司</t>
  </si>
  <si>
    <r>
      <rPr>
        <sz val="12"/>
        <rFont val="仿宋_GB2312"/>
        <charset val="134"/>
      </rPr>
      <t>湖南众诺融资担保有限公司</t>
    </r>
  </si>
  <si>
    <t>湖南众诺融资担保有限公司</t>
  </si>
  <si>
    <r>
      <rPr>
        <sz val="12"/>
        <rFont val="仿宋_GB2312"/>
        <charset val="134"/>
      </rPr>
      <t>怀化市中小企业融资担保有限公司</t>
    </r>
  </si>
  <si>
    <t>怀化市中小企业融资担保有限公司</t>
  </si>
  <si>
    <r>
      <rPr>
        <sz val="12"/>
        <rFont val="仿宋_GB2312"/>
        <charset val="134"/>
      </rPr>
      <t>湘西州</t>
    </r>
  </si>
  <si>
    <r>
      <rPr>
        <b/>
        <sz val="12"/>
        <rFont val="仿宋_GB2312"/>
        <charset val="134"/>
      </rPr>
      <t>湘西州小计</t>
    </r>
  </si>
  <si>
    <t>湘西州</t>
  </si>
  <si>
    <t>湘西州小计</t>
  </si>
  <si>
    <r>
      <rPr>
        <sz val="12"/>
        <rFont val="仿宋_GB2312"/>
        <charset val="134"/>
      </rPr>
      <t>州本级</t>
    </r>
  </si>
  <si>
    <r>
      <rPr>
        <sz val="12"/>
        <rFont val="仿宋_GB2312"/>
        <charset val="134"/>
      </rPr>
      <t>湘西融资担保有限责任公司</t>
    </r>
  </si>
  <si>
    <t>州本级</t>
  </si>
  <si>
    <t>湘西融资担保有限责任公司</t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</si>
  <si>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</si>
  <si>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花垣县十八洞融资担保有限责任公司</t>
    </r>
  </si>
  <si>
    <t>花垣县</t>
  </si>
  <si>
    <t>花垣县十八洞融资担保有限责任公司</t>
  </si>
  <si>
    <t>附件</t>
  </si>
  <si>
    <t>2024年融资（再）担保保费补贴和风险补偿资金分配明细表</t>
  </si>
  <si>
    <t>单位：万元</t>
  </si>
  <si>
    <t>备注</t>
  </si>
  <si>
    <t>湖南省科技融资担保有限公司</t>
  </si>
  <si>
    <t>湖南省农业信贷融资担保有限公司</t>
  </si>
  <si>
    <t>洞口县</t>
  </si>
  <si>
    <t>洞口县中小企业融资担保有限责任公司</t>
  </si>
  <si>
    <t>新加入机构</t>
  </si>
  <si>
    <t>祁阳市</t>
  </si>
  <si>
    <t>江华瑶族自治县</t>
  </si>
  <si>
    <t>江华华信融资担保有限公司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</si>
</sst>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42" formatCode="_ &quot;￥&quot;* #,##0_ ;_ &quot;￥&quot;* \-#,##0_ ;_ &quot;￥&quot;* &quot;-&quot;_ ;_ @_ "/>
    <numFmt numFmtId="178" formatCode="0_ "/>
    <numFmt numFmtId="41" formatCode="_ * #,##0_ ;_ * \-#,##0_ ;_ * &quot;-&quot;_ ;_ @_ "/>
    <numFmt numFmtId="179" formatCode="0.000000_ "/>
    <numFmt numFmtId="180" formatCode="0.000%"/>
  </numFmts>
  <fonts count="46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sz val="11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Times New Roman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16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4" fillId="11" borderId="15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1" fillId="23" borderId="15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178" fontId="1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1" fillId="0" borderId="0" xfId="0" applyNumberFormat="1" applyFont="1" applyBorder="1" applyAlignment="1">
      <alignment vertical="center" wrapText="1"/>
    </xf>
    <xf numFmtId="178" fontId="1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9" fontId="4" fillId="0" borderId="0" xfId="0" applyNumberFormat="1" applyFont="1">
      <alignment vertical="center"/>
    </xf>
    <xf numFmtId="178" fontId="13" fillId="0" borderId="0" xfId="0" applyNumberFormat="1" applyFont="1" applyBorder="1">
      <alignment vertical="center"/>
    </xf>
    <xf numFmtId="180" fontId="6" fillId="0" borderId="0" xfId="40" applyNumberFormat="1" applyFont="1">
      <alignment vertical="center"/>
    </xf>
    <xf numFmtId="176" fontId="4" fillId="0" borderId="0" xfId="40" applyNumberFormat="1" applyFont="1">
      <alignment vertical="center"/>
    </xf>
    <xf numFmtId="10" fontId="4" fillId="0" borderId="0" xfId="40" applyNumberFormat="1" applyFont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178" fontId="2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2&#38468;&#20214;1&#12289;2&#12289;3&#65306;2022-2023&#24180;&#34701;&#36164;&#25285;&#20445;&#20445;&#36153;&#34917;&#36148;&#12289;&#39118;&#38505;&#34917;&#20607;&#32467;&#31639;&#39044;&#25320;&#34920;-202306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</sheetNames>
    <sheetDataSet>
      <sheetData sheetId="0"/>
      <sheetData sheetId="1">
        <row r="10">
          <cell r="C10" t="str">
            <v>湖南省融资再担保有限公司</v>
          </cell>
          <cell r="D10">
            <v>5932.38</v>
          </cell>
          <cell r="E10">
            <v>1460.46</v>
          </cell>
          <cell r="F10">
            <v>805.4</v>
          </cell>
          <cell r="G10">
            <v>1375.68</v>
          </cell>
          <cell r="H10">
            <v>2290.84</v>
          </cell>
          <cell r="I10">
            <v>4128.3</v>
          </cell>
          <cell r="J10">
            <v>0</v>
          </cell>
          <cell r="K10">
            <v>2921</v>
          </cell>
          <cell r="L10">
            <v>1207.3</v>
          </cell>
          <cell r="M10">
            <v>1804.08</v>
          </cell>
          <cell r="N10">
            <v>5932.38</v>
          </cell>
          <cell r="O10">
            <v>4855</v>
          </cell>
          <cell r="P10">
            <v>1077.38</v>
          </cell>
        </row>
        <row r="11">
          <cell r="C11" t="str">
            <v>湖南省中小企业融资担保有限公司</v>
          </cell>
          <cell r="D11">
            <v>1157.79</v>
          </cell>
          <cell r="E11">
            <v>441.42</v>
          </cell>
          <cell r="F11">
            <v>182.16</v>
          </cell>
          <cell r="G11">
            <v>302.82</v>
          </cell>
          <cell r="H11">
            <v>231.39</v>
          </cell>
          <cell r="I11">
            <v>1143.31</v>
          </cell>
          <cell r="J11">
            <v>0</v>
          </cell>
          <cell r="K11">
            <v>888</v>
          </cell>
          <cell r="L11">
            <v>255.31</v>
          </cell>
          <cell r="M11">
            <v>14.48</v>
          </cell>
          <cell r="N11">
            <v>3157.79</v>
          </cell>
          <cell r="O11">
            <v>1235</v>
          </cell>
          <cell r="P11">
            <v>1922.79</v>
          </cell>
        </row>
        <row r="12">
          <cell r="C12" t="str">
            <v>湖南省文化旅游融资担保有限公司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市州小计</v>
          </cell>
          <cell r="D13">
            <v>10612.76</v>
          </cell>
          <cell r="E13">
            <v>3851.55</v>
          </cell>
          <cell r="F13">
            <v>1847.92</v>
          </cell>
          <cell r="G13">
            <v>2095.7</v>
          </cell>
          <cell r="H13">
            <v>2817.59</v>
          </cell>
          <cell r="I13">
            <v>10585.03</v>
          </cell>
          <cell r="J13">
            <v>3462</v>
          </cell>
          <cell r="K13">
            <v>4602.57</v>
          </cell>
          <cell r="L13">
            <v>2520.46</v>
          </cell>
          <cell r="M13">
            <v>27.7300000000014</v>
          </cell>
          <cell r="N13">
            <v>10612.76</v>
          </cell>
          <cell r="O13">
            <v>10394</v>
          </cell>
          <cell r="P13">
            <v>218.76</v>
          </cell>
        </row>
        <row r="14">
          <cell r="C14" t="str">
            <v>长沙市小计</v>
          </cell>
          <cell r="D14">
            <v>1410.88</v>
          </cell>
          <cell r="E14">
            <v>524.95</v>
          </cell>
          <cell r="F14">
            <v>339.69</v>
          </cell>
          <cell r="G14">
            <v>240.2</v>
          </cell>
          <cell r="H14">
            <v>306.04</v>
          </cell>
          <cell r="I14">
            <v>1582.57</v>
          </cell>
          <cell r="J14">
            <v>406</v>
          </cell>
          <cell r="K14">
            <v>651.84</v>
          </cell>
          <cell r="L14">
            <v>524.73</v>
          </cell>
          <cell r="M14">
            <v>-171.69</v>
          </cell>
          <cell r="N14">
            <v>1410.88</v>
          </cell>
          <cell r="O14">
            <v>1472</v>
          </cell>
          <cell r="P14">
            <v>-61.1199999999999</v>
          </cell>
        </row>
        <row r="15">
          <cell r="C15" t="str">
            <v>长沙市本级及所辖区小计</v>
          </cell>
          <cell r="D15">
            <v>886.94</v>
          </cell>
          <cell r="E15">
            <v>334.47</v>
          </cell>
          <cell r="F15">
            <v>219.08</v>
          </cell>
          <cell r="G15">
            <v>173.08</v>
          </cell>
          <cell r="H15">
            <v>160.31</v>
          </cell>
          <cell r="I15">
            <v>1015.77</v>
          </cell>
          <cell r="J15">
            <v>107</v>
          </cell>
          <cell r="K15">
            <v>569.88</v>
          </cell>
          <cell r="L15">
            <v>338.89</v>
          </cell>
          <cell r="M15">
            <v>-128.83</v>
          </cell>
          <cell r="N15">
            <v>886.94</v>
          </cell>
          <cell r="O15">
            <v>968</v>
          </cell>
          <cell r="P15">
            <v>-81.0599999999999</v>
          </cell>
        </row>
        <row r="16">
          <cell r="C16" t="str">
            <v>长沙市望财融资担保有限公司</v>
          </cell>
          <cell r="D16">
            <v>62.68</v>
          </cell>
          <cell r="E16">
            <v>19.59</v>
          </cell>
          <cell r="F16">
            <v>10.75</v>
          </cell>
          <cell r="G16">
            <v>7.36</v>
          </cell>
          <cell r="H16">
            <v>24.98</v>
          </cell>
          <cell r="I16">
            <v>55.28</v>
          </cell>
          <cell r="J16">
            <v>0</v>
          </cell>
          <cell r="K16">
            <v>39.18</v>
          </cell>
          <cell r="L16">
            <v>16.1</v>
          </cell>
          <cell r="M16">
            <v>7.4</v>
          </cell>
          <cell r="N16">
            <v>62.68</v>
          </cell>
          <cell r="O16">
            <v>50</v>
          </cell>
          <cell r="P16">
            <v>12.68</v>
          </cell>
        </row>
        <row r="17">
          <cell r="C17" t="str">
            <v>长沙市长财融资担保有限公司</v>
          </cell>
          <cell r="D17">
            <v>500.05</v>
          </cell>
          <cell r="E17">
            <v>190.13</v>
          </cell>
          <cell r="F17">
            <v>117.88</v>
          </cell>
          <cell r="G17">
            <v>108.55</v>
          </cell>
          <cell r="H17">
            <v>83.49</v>
          </cell>
          <cell r="I17">
            <v>561.18</v>
          </cell>
          <cell r="J17">
            <v>24</v>
          </cell>
          <cell r="K17">
            <v>356.26</v>
          </cell>
          <cell r="L17">
            <v>180.92</v>
          </cell>
          <cell r="M17">
            <v>-61.1299999999999</v>
          </cell>
          <cell r="N17">
            <v>500.05</v>
          </cell>
          <cell r="O17">
            <v>555</v>
          </cell>
          <cell r="P17">
            <v>-54.95</v>
          </cell>
        </row>
        <row r="18">
          <cell r="C18" t="str">
            <v>湖南联保融资担保集团有限公司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-1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长沙市中水融资担保有限公司</v>
          </cell>
          <cell r="D19">
            <v>30.1</v>
          </cell>
          <cell r="E19">
            <v>8.9</v>
          </cell>
          <cell r="F19">
            <v>10.6</v>
          </cell>
          <cell r="G19">
            <v>5.97</v>
          </cell>
          <cell r="H19">
            <v>4.63</v>
          </cell>
          <cell r="I19">
            <v>35.53</v>
          </cell>
          <cell r="J19">
            <v>9</v>
          </cell>
          <cell r="K19">
            <v>8.8</v>
          </cell>
          <cell r="L19">
            <v>17.73</v>
          </cell>
          <cell r="M19">
            <v>-5.43</v>
          </cell>
          <cell r="N19">
            <v>30.1</v>
          </cell>
          <cell r="O19">
            <v>34</v>
          </cell>
          <cell r="P19">
            <v>-3.9</v>
          </cell>
        </row>
        <row r="20">
          <cell r="C20" t="str">
            <v>湖南省麓谷中小企业融资担保有限公司</v>
          </cell>
          <cell r="D20">
            <v>1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1.82</v>
          </cell>
          <cell r="J20">
            <v>2</v>
          </cell>
          <cell r="K20">
            <v>-2</v>
          </cell>
          <cell r="L20">
            <v>1.82</v>
          </cell>
          <cell r="M20">
            <v>-0.82</v>
          </cell>
          <cell r="N20">
            <v>1</v>
          </cell>
          <cell r="O20">
            <v>1</v>
          </cell>
          <cell r="P20">
            <v>0</v>
          </cell>
        </row>
        <row r="21">
          <cell r="C21" t="str">
            <v>瀚华融资担保股份有限公司湖南分公司</v>
          </cell>
          <cell r="D21">
            <v>3.02</v>
          </cell>
          <cell r="E21">
            <v>3.02</v>
          </cell>
          <cell r="F21">
            <v>0</v>
          </cell>
          <cell r="G21">
            <v>0</v>
          </cell>
          <cell r="H21">
            <v>0</v>
          </cell>
          <cell r="I21">
            <v>5.5</v>
          </cell>
          <cell r="J21">
            <v>4</v>
          </cell>
          <cell r="K21">
            <v>2.04</v>
          </cell>
          <cell r="L21">
            <v>-0.54</v>
          </cell>
          <cell r="M21">
            <v>-2.48</v>
          </cell>
          <cell r="N21">
            <v>3.02</v>
          </cell>
          <cell r="O21">
            <v>4</v>
          </cell>
          <cell r="P21">
            <v>-0.98</v>
          </cell>
        </row>
        <row r="22">
          <cell r="C22" t="str">
            <v>长沙星城中小企业融资担保有限公司</v>
          </cell>
          <cell r="D22">
            <v>18.66</v>
          </cell>
          <cell r="E22">
            <v>8.81</v>
          </cell>
          <cell r="F22">
            <v>3.37</v>
          </cell>
          <cell r="G22">
            <v>4.99</v>
          </cell>
          <cell r="H22">
            <v>1.49</v>
          </cell>
          <cell r="I22">
            <v>29.44</v>
          </cell>
          <cell r="J22">
            <v>60</v>
          </cell>
          <cell r="K22">
            <v>-34.42</v>
          </cell>
          <cell r="L22">
            <v>3.86</v>
          </cell>
          <cell r="M22">
            <v>-10.78</v>
          </cell>
          <cell r="N22">
            <v>18.66</v>
          </cell>
          <cell r="O22">
            <v>23</v>
          </cell>
          <cell r="P22">
            <v>-4.34</v>
          </cell>
        </row>
        <row r="23">
          <cell r="C23" t="str">
            <v>长沙经济技术开发区融资担保有限公司</v>
          </cell>
          <cell r="D23">
            <v>271.43</v>
          </cell>
          <cell r="E23">
            <v>104.02</v>
          </cell>
          <cell r="F23">
            <v>75.48</v>
          </cell>
          <cell r="G23">
            <v>46.21</v>
          </cell>
          <cell r="H23">
            <v>45.72</v>
          </cell>
          <cell r="I23">
            <v>327.02</v>
          </cell>
          <cell r="J23">
            <v>7</v>
          </cell>
          <cell r="K23">
            <v>201.02</v>
          </cell>
          <cell r="L23">
            <v>119</v>
          </cell>
          <cell r="M23">
            <v>-55.59</v>
          </cell>
          <cell r="N23">
            <v>271.43</v>
          </cell>
          <cell r="O23">
            <v>301</v>
          </cell>
          <cell r="P23">
            <v>-29.57</v>
          </cell>
        </row>
        <row r="24">
          <cell r="C24" t="str">
            <v>浏阳市小计</v>
          </cell>
          <cell r="D24">
            <v>406.95</v>
          </cell>
          <cell r="E24">
            <v>161.26</v>
          </cell>
          <cell r="F24">
            <v>81.12</v>
          </cell>
          <cell r="G24">
            <v>48.22</v>
          </cell>
          <cell r="H24">
            <v>116.35</v>
          </cell>
          <cell r="I24">
            <v>441.61</v>
          </cell>
          <cell r="J24">
            <v>234</v>
          </cell>
          <cell r="K24">
            <v>88.52</v>
          </cell>
          <cell r="L24">
            <v>119.09</v>
          </cell>
          <cell r="M24">
            <v>-34.66</v>
          </cell>
          <cell r="N24">
            <v>406.95</v>
          </cell>
          <cell r="O24">
            <v>387</v>
          </cell>
          <cell r="P24">
            <v>19.95</v>
          </cell>
        </row>
        <row r="25">
          <cell r="C25" t="str">
            <v>浏阳市中小企业融资担保有限公司</v>
          </cell>
          <cell r="D25">
            <v>12.21</v>
          </cell>
          <cell r="E25">
            <v>3.47</v>
          </cell>
          <cell r="F25">
            <v>3</v>
          </cell>
          <cell r="G25">
            <v>2.08</v>
          </cell>
          <cell r="H25">
            <v>3.66</v>
          </cell>
          <cell r="I25">
            <v>11.79</v>
          </cell>
          <cell r="J25">
            <v>27</v>
          </cell>
          <cell r="K25">
            <v>-20.06</v>
          </cell>
          <cell r="L25">
            <v>4.85</v>
          </cell>
          <cell r="M25">
            <v>0.42</v>
          </cell>
          <cell r="N25">
            <v>12.21</v>
          </cell>
          <cell r="O25">
            <v>11</v>
          </cell>
          <cell r="P25">
            <v>1.21</v>
          </cell>
        </row>
        <row r="26">
          <cell r="C26" t="str">
            <v>浏阳市财信融资担保有限责任公司</v>
          </cell>
          <cell r="D26">
            <v>214.03</v>
          </cell>
          <cell r="E26">
            <v>67.93</v>
          </cell>
          <cell r="F26">
            <v>53.21</v>
          </cell>
          <cell r="G26">
            <v>24.34</v>
          </cell>
          <cell r="H26">
            <v>68.55</v>
          </cell>
          <cell r="I26">
            <v>220.71</v>
          </cell>
          <cell r="J26">
            <v>120</v>
          </cell>
          <cell r="K26">
            <v>15.86</v>
          </cell>
          <cell r="L26">
            <v>84.85</v>
          </cell>
          <cell r="M26">
            <v>-6.68000000000001</v>
          </cell>
          <cell r="N26">
            <v>214.03</v>
          </cell>
          <cell r="O26">
            <v>194</v>
          </cell>
          <cell r="P26">
            <v>20.03</v>
          </cell>
        </row>
        <row r="27">
          <cell r="C27" t="str">
            <v>湖南金信融资担保有限责任公司</v>
          </cell>
          <cell r="D27">
            <v>180.71</v>
          </cell>
          <cell r="E27">
            <v>89.86</v>
          </cell>
          <cell r="F27">
            <v>24.91</v>
          </cell>
          <cell r="G27">
            <v>21.8</v>
          </cell>
          <cell r="H27">
            <v>44.14</v>
          </cell>
          <cell r="I27">
            <v>209.11</v>
          </cell>
          <cell r="J27">
            <v>87</v>
          </cell>
          <cell r="K27">
            <v>92.72</v>
          </cell>
          <cell r="L27">
            <v>29.39</v>
          </cell>
          <cell r="M27">
            <v>-28.4</v>
          </cell>
          <cell r="N27">
            <v>180.71</v>
          </cell>
          <cell r="O27">
            <v>182</v>
          </cell>
          <cell r="P27">
            <v>-1.28999999999999</v>
          </cell>
        </row>
        <row r="28">
          <cell r="C28" t="str">
            <v>湖南金玉融资担保有限公司</v>
          </cell>
          <cell r="D28">
            <v>116.99</v>
          </cell>
          <cell r="E28">
            <v>29.22</v>
          </cell>
          <cell r="F28">
            <v>39.49</v>
          </cell>
          <cell r="G28">
            <v>18.9</v>
          </cell>
          <cell r="H28">
            <v>29.38</v>
          </cell>
          <cell r="I28">
            <v>125.19</v>
          </cell>
          <cell r="J28">
            <v>65</v>
          </cell>
          <cell r="K28">
            <v>-6.56</v>
          </cell>
          <cell r="L28">
            <v>66.75</v>
          </cell>
          <cell r="M28">
            <v>-8.2</v>
          </cell>
          <cell r="N28">
            <v>116.99</v>
          </cell>
          <cell r="O28">
            <v>117</v>
          </cell>
          <cell r="P28">
            <v>-0.0100000000000051</v>
          </cell>
        </row>
        <row r="29">
          <cell r="C29" t="str">
            <v>株洲市小计</v>
          </cell>
          <cell r="D29">
            <v>630.22</v>
          </cell>
          <cell r="E29">
            <v>326.71</v>
          </cell>
          <cell r="F29">
            <v>77.65</v>
          </cell>
          <cell r="G29">
            <v>116.77</v>
          </cell>
          <cell r="H29">
            <v>109.09</v>
          </cell>
          <cell r="I29">
            <v>738.56</v>
          </cell>
          <cell r="J29">
            <v>224</v>
          </cell>
          <cell r="K29">
            <v>431.42</v>
          </cell>
          <cell r="L29">
            <v>83.14</v>
          </cell>
          <cell r="M29">
            <v>-108.34</v>
          </cell>
          <cell r="N29">
            <v>630.22</v>
          </cell>
          <cell r="O29">
            <v>695</v>
          </cell>
          <cell r="P29">
            <v>-64.78</v>
          </cell>
        </row>
        <row r="30">
          <cell r="C30" t="str">
            <v>株洲市本级及所辖区小计</v>
          </cell>
          <cell r="D30">
            <v>630.22</v>
          </cell>
          <cell r="E30">
            <v>326.71</v>
          </cell>
          <cell r="F30">
            <v>77.65</v>
          </cell>
          <cell r="G30">
            <v>116.77</v>
          </cell>
          <cell r="H30">
            <v>109.09</v>
          </cell>
          <cell r="I30">
            <v>738.56</v>
          </cell>
          <cell r="J30">
            <v>224</v>
          </cell>
          <cell r="K30">
            <v>431.42</v>
          </cell>
          <cell r="L30">
            <v>83.14</v>
          </cell>
          <cell r="M30">
            <v>-108.34</v>
          </cell>
          <cell r="N30">
            <v>630.22</v>
          </cell>
          <cell r="O30">
            <v>695</v>
          </cell>
          <cell r="P30">
            <v>-64.78</v>
          </cell>
        </row>
        <row r="31">
          <cell r="C31" t="str">
            <v>株洲高科火炬融资担保有限公司</v>
          </cell>
          <cell r="D31">
            <v>166.8</v>
          </cell>
          <cell r="E31">
            <v>118.7</v>
          </cell>
          <cell r="F31">
            <v>0</v>
          </cell>
          <cell r="G31">
            <v>21.31</v>
          </cell>
          <cell r="H31">
            <v>26.79</v>
          </cell>
          <cell r="I31">
            <v>216.27</v>
          </cell>
          <cell r="J31">
            <v>139</v>
          </cell>
          <cell r="K31">
            <v>98.4</v>
          </cell>
          <cell r="L31">
            <v>-21.13</v>
          </cell>
          <cell r="M31">
            <v>-49.47</v>
          </cell>
          <cell r="N31">
            <v>166.8</v>
          </cell>
          <cell r="O31">
            <v>187</v>
          </cell>
          <cell r="P31">
            <v>-20.2</v>
          </cell>
        </row>
        <row r="32">
          <cell r="C32" t="str">
            <v>湖南大农融资担保有限公司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株洲丰叶融资担保有限责任公司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19</v>
          </cell>
          <cell r="K33">
            <v>-19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株洲市融资担保有限公司</v>
          </cell>
          <cell r="D34">
            <v>460.42</v>
          </cell>
          <cell r="E34">
            <v>208.01</v>
          </cell>
          <cell r="F34">
            <v>74.65</v>
          </cell>
          <cell r="G34">
            <v>95.46</v>
          </cell>
          <cell r="H34">
            <v>82.3</v>
          </cell>
          <cell r="I34">
            <v>516.82</v>
          </cell>
          <cell r="J34">
            <v>48</v>
          </cell>
          <cell r="K34">
            <v>370.02</v>
          </cell>
          <cell r="L34">
            <v>98.8</v>
          </cell>
          <cell r="M34">
            <v>-56.3999999999999</v>
          </cell>
          <cell r="N34">
            <v>460.42</v>
          </cell>
          <cell r="O34">
            <v>504</v>
          </cell>
          <cell r="P34">
            <v>-43.58</v>
          </cell>
        </row>
        <row r="35">
          <cell r="C35" t="str">
            <v>株洲市金财融资担保集团有限公司</v>
          </cell>
          <cell r="D35">
            <v>3</v>
          </cell>
          <cell r="E35">
            <v>0</v>
          </cell>
          <cell r="F35">
            <v>3</v>
          </cell>
          <cell r="G35">
            <v>0</v>
          </cell>
          <cell r="H35">
            <v>0</v>
          </cell>
          <cell r="I35">
            <v>5.47</v>
          </cell>
          <cell r="J35">
            <v>18</v>
          </cell>
          <cell r="K35">
            <v>-18</v>
          </cell>
          <cell r="L35">
            <v>5.47</v>
          </cell>
          <cell r="M35">
            <v>-2.47</v>
          </cell>
          <cell r="N35">
            <v>3</v>
          </cell>
          <cell r="O35">
            <v>4</v>
          </cell>
          <cell r="P35">
            <v>-1</v>
          </cell>
        </row>
        <row r="36">
          <cell r="C36" t="str">
            <v>湘潭市小计</v>
          </cell>
          <cell r="D36">
            <v>516.79</v>
          </cell>
          <cell r="E36">
            <v>171.22</v>
          </cell>
          <cell r="F36">
            <v>84.86</v>
          </cell>
          <cell r="G36">
            <v>95.92</v>
          </cell>
          <cell r="H36">
            <v>164.79</v>
          </cell>
          <cell r="I36">
            <v>480.22</v>
          </cell>
          <cell r="J36">
            <v>199</v>
          </cell>
          <cell r="K36">
            <v>158.42</v>
          </cell>
          <cell r="L36">
            <v>122.8</v>
          </cell>
          <cell r="M36">
            <v>36.57</v>
          </cell>
          <cell r="N36">
            <v>516.79</v>
          </cell>
          <cell r="O36">
            <v>470</v>
          </cell>
          <cell r="P36">
            <v>46.79</v>
          </cell>
        </row>
        <row r="37">
          <cell r="C37" t="str">
            <v>湘潭市本级及所辖区小计</v>
          </cell>
          <cell r="D37">
            <v>360.2</v>
          </cell>
          <cell r="E37">
            <v>100.72</v>
          </cell>
          <cell r="F37">
            <v>64.86</v>
          </cell>
          <cell r="G37">
            <v>60.61</v>
          </cell>
          <cell r="H37">
            <v>134.01</v>
          </cell>
          <cell r="I37">
            <v>315.33</v>
          </cell>
          <cell r="J37">
            <v>152</v>
          </cell>
          <cell r="K37">
            <v>64.42</v>
          </cell>
          <cell r="L37">
            <v>98.91</v>
          </cell>
          <cell r="M37">
            <v>44.8699999999999</v>
          </cell>
          <cell r="N37">
            <v>360.2</v>
          </cell>
          <cell r="O37">
            <v>302</v>
          </cell>
          <cell r="P37">
            <v>58.2</v>
          </cell>
        </row>
        <row r="38">
          <cell r="C38" t="str">
            <v>湖南潭城融资担保集团有限公司</v>
          </cell>
          <cell r="D38">
            <v>108.52</v>
          </cell>
          <cell r="E38">
            <v>33.79</v>
          </cell>
          <cell r="F38">
            <v>25.23</v>
          </cell>
          <cell r="G38">
            <v>21.25</v>
          </cell>
          <cell r="H38">
            <v>28.25</v>
          </cell>
          <cell r="I38">
            <v>121.18</v>
          </cell>
          <cell r="J38">
            <v>85</v>
          </cell>
          <cell r="K38">
            <v>-2.44</v>
          </cell>
          <cell r="L38">
            <v>38.62</v>
          </cell>
          <cell r="M38">
            <v>-12.66</v>
          </cell>
          <cell r="N38">
            <v>108.52</v>
          </cell>
          <cell r="O38">
            <v>107</v>
          </cell>
          <cell r="P38">
            <v>1.52</v>
          </cell>
        </row>
        <row r="39">
          <cell r="C39" t="str">
            <v>湘潭中小微融资担保有限公司</v>
          </cell>
          <cell r="D39">
            <v>251.68</v>
          </cell>
          <cell r="E39">
            <v>66.93</v>
          </cell>
          <cell r="F39">
            <v>39.63</v>
          </cell>
          <cell r="G39">
            <v>39.36</v>
          </cell>
          <cell r="H39">
            <v>105.76</v>
          </cell>
          <cell r="I39">
            <v>194.15</v>
          </cell>
          <cell r="J39">
            <v>67</v>
          </cell>
          <cell r="K39">
            <v>66.86</v>
          </cell>
          <cell r="L39">
            <v>60.29</v>
          </cell>
          <cell r="M39">
            <v>57.53</v>
          </cell>
          <cell r="N39">
            <v>251.68</v>
          </cell>
          <cell r="O39">
            <v>195</v>
          </cell>
          <cell r="P39">
            <v>56.68</v>
          </cell>
        </row>
        <row r="40">
          <cell r="C40" t="str">
            <v>湘潭县莲乡融资担保有限公司</v>
          </cell>
          <cell r="D40">
            <v>156.59</v>
          </cell>
          <cell r="E40">
            <v>70.5</v>
          </cell>
          <cell r="F40">
            <v>20</v>
          </cell>
          <cell r="G40">
            <v>35.31</v>
          </cell>
          <cell r="H40">
            <v>30.78</v>
          </cell>
          <cell r="I40">
            <v>164.89</v>
          </cell>
          <cell r="J40">
            <v>47</v>
          </cell>
          <cell r="K40">
            <v>94</v>
          </cell>
          <cell r="L40">
            <v>23.89</v>
          </cell>
          <cell r="M40">
            <v>-8.29999999999998</v>
          </cell>
          <cell r="N40">
            <v>156.59</v>
          </cell>
          <cell r="O40">
            <v>168</v>
          </cell>
          <cell r="P40">
            <v>-11.41</v>
          </cell>
        </row>
        <row r="41">
          <cell r="C41" t="str">
            <v>衡阳市小计</v>
          </cell>
          <cell r="D41">
            <v>458.08</v>
          </cell>
          <cell r="E41">
            <v>185.26</v>
          </cell>
          <cell r="F41">
            <v>43.99</v>
          </cell>
          <cell r="G41">
            <v>100.07</v>
          </cell>
          <cell r="H41">
            <v>128.76</v>
          </cell>
          <cell r="I41">
            <v>417.68</v>
          </cell>
          <cell r="J41">
            <v>125</v>
          </cell>
          <cell r="K41">
            <v>245.52</v>
          </cell>
          <cell r="L41">
            <v>47.16</v>
          </cell>
          <cell r="M41">
            <v>40.4</v>
          </cell>
          <cell r="N41">
            <v>458.08</v>
          </cell>
          <cell r="O41">
            <v>440</v>
          </cell>
          <cell r="P41">
            <v>18.08</v>
          </cell>
        </row>
        <row r="42">
          <cell r="C42" t="str">
            <v>衡阳市融资担保集团有限公司</v>
          </cell>
          <cell r="D42">
            <v>441.35</v>
          </cell>
          <cell r="E42">
            <v>174.51</v>
          </cell>
          <cell r="F42">
            <v>41.99</v>
          </cell>
          <cell r="G42">
            <v>98.19</v>
          </cell>
          <cell r="H42">
            <v>126.66</v>
          </cell>
          <cell r="I42">
            <v>394.45</v>
          </cell>
          <cell r="J42">
            <v>93</v>
          </cell>
          <cell r="K42">
            <v>256.02</v>
          </cell>
          <cell r="L42">
            <v>45.43</v>
          </cell>
          <cell r="M42">
            <v>46.9</v>
          </cell>
          <cell r="N42">
            <v>441.35</v>
          </cell>
          <cell r="O42">
            <v>420</v>
          </cell>
          <cell r="P42">
            <v>21.35</v>
          </cell>
        </row>
        <row r="43">
          <cell r="C43" t="str">
            <v>湖南常宁裕通融资担保有限公司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耒阳市互惠投融资担保有限公司</v>
          </cell>
          <cell r="D44">
            <v>16.73</v>
          </cell>
          <cell r="E44">
            <v>10.75</v>
          </cell>
          <cell r="F44">
            <v>2</v>
          </cell>
          <cell r="G44">
            <v>1.88</v>
          </cell>
          <cell r="H44">
            <v>2.1</v>
          </cell>
          <cell r="I44">
            <v>23.23</v>
          </cell>
          <cell r="J44">
            <v>32</v>
          </cell>
          <cell r="K44">
            <v>-10.5</v>
          </cell>
          <cell r="L44">
            <v>1.73</v>
          </cell>
          <cell r="M44">
            <v>-6.5</v>
          </cell>
          <cell r="N44">
            <v>16.73</v>
          </cell>
          <cell r="O44">
            <v>20</v>
          </cell>
          <cell r="P44">
            <v>-3.27</v>
          </cell>
        </row>
        <row r="45">
          <cell r="C45" t="str">
            <v>邵阳市小计</v>
          </cell>
          <cell r="D45">
            <v>765.84</v>
          </cell>
          <cell r="E45">
            <v>280.2</v>
          </cell>
          <cell r="F45">
            <v>155.51</v>
          </cell>
          <cell r="G45">
            <v>177.43</v>
          </cell>
          <cell r="H45">
            <v>152.7</v>
          </cell>
          <cell r="I45">
            <v>793.84</v>
          </cell>
          <cell r="J45">
            <v>293</v>
          </cell>
          <cell r="K45">
            <v>267.4</v>
          </cell>
          <cell r="L45">
            <v>233.44</v>
          </cell>
          <cell r="M45">
            <v>-27.9999999999999</v>
          </cell>
          <cell r="N45">
            <v>765.84</v>
          </cell>
          <cell r="O45">
            <v>817</v>
          </cell>
          <cell r="P45">
            <v>-51.16</v>
          </cell>
        </row>
        <row r="46">
          <cell r="C46" t="str">
            <v>邵阳市中小企业融资担保有限责任公司</v>
          </cell>
          <cell r="D46">
            <v>444.35</v>
          </cell>
          <cell r="E46">
            <v>163.6</v>
          </cell>
          <cell r="F46">
            <v>84.37</v>
          </cell>
          <cell r="G46">
            <v>121.39</v>
          </cell>
          <cell r="H46">
            <v>74.99</v>
          </cell>
          <cell r="I46">
            <v>451.79</v>
          </cell>
          <cell r="J46">
            <v>232</v>
          </cell>
          <cell r="K46">
            <v>95.2</v>
          </cell>
          <cell r="L46">
            <v>124.59</v>
          </cell>
          <cell r="M46">
            <v>-7.43999999999994</v>
          </cell>
          <cell r="N46">
            <v>444.35</v>
          </cell>
          <cell r="O46">
            <v>492</v>
          </cell>
          <cell r="P46">
            <v>-47.65</v>
          </cell>
        </row>
        <row r="47">
          <cell r="C47" t="str">
            <v>隆回县中小企业融资担保有限责任公司</v>
          </cell>
          <cell r="D47">
            <v>161.01</v>
          </cell>
          <cell r="E47">
            <v>53.22</v>
          </cell>
          <cell r="F47">
            <v>45.96</v>
          </cell>
          <cell r="G47">
            <v>16.35</v>
          </cell>
          <cell r="H47">
            <v>45.48</v>
          </cell>
          <cell r="I47">
            <v>180.7</v>
          </cell>
          <cell r="J47">
            <v>37</v>
          </cell>
          <cell r="K47">
            <v>69.44</v>
          </cell>
          <cell r="L47">
            <v>74.26</v>
          </cell>
          <cell r="M47">
            <v>-19.69</v>
          </cell>
          <cell r="N47">
            <v>161.01</v>
          </cell>
          <cell r="O47">
            <v>154</v>
          </cell>
          <cell r="P47">
            <v>7.00999999999999</v>
          </cell>
        </row>
        <row r="48">
          <cell r="C48" t="str">
            <v>邵阳云山融资担保有限责任公司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邵阳县中小企业融资担保有限责任公司</v>
          </cell>
          <cell r="D49">
            <v>66.94</v>
          </cell>
          <cell r="E49">
            <v>25.48</v>
          </cell>
          <cell r="F49">
            <v>11.48</v>
          </cell>
          <cell r="G49">
            <v>18.5</v>
          </cell>
          <cell r="H49">
            <v>11.48</v>
          </cell>
          <cell r="I49">
            <v>67.34</v>
          </cell>
          <cell r="J49">
            <v>0</v>
          </cell>
          <cell r="K49">
            <v>50.96</v>
          </cell>
          <cell r="L49">
            <v>16.38</v>
          </cell>
          <cell r="M49">
            <v>-0.400000000000006</v>
          </cell>
          <cell r="N49">
            <v>66.94</v>
          </cell>
          <cell r="O49">
            <v>74</v>
          </cell>
          <cell r="P49">
            <v>-7.06</v>
          </cell>
        </row>
        <row r="50">
          <cell r="C50" t="str">
            <v>邵东市鼎成融资担保有限公司</v>
          </cell>
          <cell r="D50">
            <v>93.54</v>
          </cell>
          <cell r="E50">
            <v>37.9</v>
          </cell>
          <cell r="F50">
            <v>13.7</v>
          </cell>
          <cell r="G50">
            <v>21.19</v>
          </cell>
          <cell r="H50">
            <v>20.75</v>
          </cell>
          <cell r="I50">
            <v>94.01</v>
          </cell>
          <cell r="J50">
            <v>24</v>
          </cell>
          <cell r="K50">
            <v>51.8</v>
          </cell>
          <cell r="L50">
            <v>18.21</v>
          </cell>
          <cell r="M50">
            <v>-0.469999999999985</v>
          </cell>
          <cell r="N50">
            <v>93.54</v>
          </cell>
          <cell r="O50">
            <v>97</v>
          </cell>
          <cell r="P50">
            <v>-3.45999999999999</v>
          </cell>
        </row>
        <row r="51">
          <cell r="C51" t="str">
            <v>岳阳市小计</v>
          </cell>
          <cell r="D51">
            <v>1491.68</v>
          </cell>
          <cell r="E51">
            <v>344.13</v>
          </cell>
          <cell r="F51">
            <v>301.76</v>
          </cell>
          <cell r="G51">
            <v>201.93</v>
          </cell>
          <cell r="H51">
            <v>643.86</v>
          </cell>
          <cell r="I51">
            <v>1176.78</v>
          </cell>
          <cell r="J51">
            <v>612</v>
          </cell>
          <cell r="K51">
            <v>76.26</v>
          </cell>
          <cell r="L51">
            <v>488.52</v>
          </cell>
          <cell r="M51">
            <v>314.9</v>
          </cell>
          <cell r="N51">
            <v>1491.68</v>
          </cell>
          <cell r="O51">
            <v>1130</v>
          </cell>
          <cell r="P51">
            <v>361.68</v>
          </cell>
        </row>
        <row r="52">
          <cell r="C52" t="str">
            <v>岳阳市本级及所辖区小计</v>
          </cell>
          <cell r="D52">
            <v>1356.62</v>
          </cell>
          <cell r="E52">
            <v>315.89</v>
          </cell>
          <cell r="F52">
            <v>248.99</v>
          </cell>
          <cell r="G52">
            <v>178.37</v>
          </cell>
          <cell r="H52">
            <v>613.37</v>
          </cell>
          <cell r="I52">
            <v>1029.18</v>
          </cell>
          <cell r="J52">
            <v>555</v>
          </cell>
          <cell r="K52">
            <v>76.78</v>
          </cell>
          <cell r="L52">
            <v>397.4</v>
          </cell>
          <cell r="M52">
            <v>327.44</v>
          </cell>
          <cell r="N52">
            <v>1356.62</v>
          </cell>
          <cell r="O52">
            <v>991</v>
          </cell>
          <cell r="P52">
            <v>365.62</v>
          </cell>
        </row>
        <row r="53">
          <cell r="C53" t="str">
            <v>岳阳市融资担保有限责任公司</v>
          </cell>
          <cell r="D53">
            <v>6</v>
          </cell>
          <cell r="E53">
            <v>0</v>
          </cell>
          <cell r="F53">
            <v>0</v>
          </cell>
          <cell r="G53">
            <v>3.5</v>
          </cell>
          <cell r="H53">
            <v>2.5</v>
          </cell>
          <cell r="I53">
            <v>0</v>
          </cell>
          <cell r="J53">
            <v>286</v>
          </cell>
          <cell r="K53">
            <v>-286</v>
          </cell>
          <cell r="L53">
            <v>0</v>
          </cell>
          <cell r="M53">
            <v>6</v>
          </cell>
          <cell r="N53">
            <v>6</v>
          </cell>
          <cell r="O53">
            <v>5</v>
          </cell>
          <cell r="P53">
            <v>1</v>
          </cell>
        </row>
        <row r="54">
          <cell r="C54" t="str">
            <v>岳阳市小微融资担保有限责任公司</v>
          </cell>
          <cell r="D54">
            <v>1269.15</v>
          </cell>
          <cell r="E54">
            <v>271.75</v>
          </cell>
          <cell r="F54">
            <v>234.22</v>
          </cell>
          <cell r="G54">
            <v>163.4</v>
          </cell>
          <cell r="H54">
            <v>599.78</v>
          </cell>
          <cell r="I54">
            <v>921.85</v>
          </cell>
          <cell r="J54">
            <v>200</v>
          </cell>
          <cell r="K54">
            <v>343.5</v>
          </cell>
          <cell r="L54">
            <v>378.35</v>
          </cell>
          <cell r="M54">
            <v>347.3</v>
          </cell>
          <cell r="N54">
            <v>1269.15</v>
          </cell>
          <cell r="O54">
            <v>892</v>
          </cell>
          <cell r="P54">
            <v>377.15</v>
          </cell>
        </row>
        <row r="55">
          <cell r="C55" t="str">
            <v>岳阳市融创融资担保有限公司</v>
          </cell>
          <cell r="D55">
            <v>81.47</v>
          </cell>
          <cell r="E55">
            <v>44.14</v>
          </cell>
          <cell r="F55">
            <v>14.77</v>
          </cell>
          <cell r="G55">
            <v>11.47</v>
          </cell>
          <cell r="H55">
            <v>11.09</v>
          </cell>
          <cell r="I55">
            <v>107.33</v>
          </cell>
          <cell r="J55">
            <v>69</v>
          </cell>
          <cell r="K55">
            <v>19.28</v>
          </cell>
          <cell r="L55">
            <v>19.05</v>
          </cell>
          <cell r="M55">
            <v>-25.86</v>
          </cell>
          <cell r="N55">
            <v>81.47</v>
          </cell>
          <cell r="O55">
            <v>94</v>
          </cell>
          <cell r="P55">
            <v>-12.53</v>
          </cell>
        </row>
        <row r="56">
          <cell r="C56" t="str">
            <v>汨罗诚晟融资担保有限公司</v>
          </cell>
          <cell r="D56">
            <v>46.77</v>
          </cell>
          <cell r="E56">
            <v>2.5</v>
          </cell>
          <cell r="F56">
            <v>22.95</v>
          </cell>
          <cell r="G56">
            <v>13.54</v>
          </cell>
          <cell r="H56">
            <v>7.78</v>
          </cell>
          <cell r="I56">
            <v>46.37</v>
          </cell>
          <cell r="J56">
            <v>0</v>
          </cell>
          <cell r="K56">
            <v>5</v>
          </cell>
          <cell r="L56">
            <v>41.37</v>
          </cell>
          <cell r="M56">
            <v>0.400000000000006</v>
          </cell>
          <cell r="N56">
            <v>46.77</v>
          </cell>
          <cell r="O56">
            <v>52</v>
          </cell>
          <cell r="P56">
            <v>-5.23</v>
          </cell>
        </row>
        <row r="57">
          <cell r="C57" t="str">
            <v>岳阳县中小企业融资担保有限公司</v>
          </cell>
          <cell r="D57">
            <v>88.29</v>
          </cell>
          <cell r="E57">
            <v>25.74</v>
          </cell>
          <cell r="F57">
            <v>29.82</v>
          </cell>
          <cell r="G57">
            <v>10.02</v>
          </cell>
          <cell r="H57">
            <v>22.71</v>
          </cell>
          <cell r="I57">
            <v>101.23</v>
          </cell>
          <cell r="J57">
            <v>57</v>
          </cell>
          <cell r="K57">
            <v>-5.52</v>
          </cell>
          <cell r="L57">
            <v>49.75</v>
          </cell>
          <cell r="M57">
            <v>-12.94</v>
          </cell>
          <cell r="N57">
            <v>88.29</v>
          </cell>
          <cell r="O57">
            <v>87</v>
          </cell>
          <cell r="P57">
            <v>1.29000000000001</v>
          </cell>
        </row>
        <row r="58">
          <cell r="C58" t="str">
            <v>常德市小计</v>
          </cell>
          <cell r="D58">
            <v>1498.14</v>
          </cell>
          <cell r="E58">
            <v>558.38</v>
          </cell>
          <cell r="F58">
            <v>302.92</v>
          </cell>
          <cell r="G58">
            <v>360.43</v>
          </cell>
          <cell r="H58">
            <v>276.41</v>
          </cell>
          <cell r="I58">
            <v>1708.77</v>
          </cell>
          <cell r="J58">
            <v>797</v>
          </cell>
          <cell r="K58">
            <v>409.94</v>
          </cell>
          <cell r="L58">
            <v>501.83</v>
          </cell>
          <cell r="M58">
            <v>-210.63</v>
          </cell>
          <cell r="N58">
            <v>1498.14</v>
          </cell>
          <cell r="O58">
            <v>1629</v>
          </cell>
          <cell r="P58">
            <v>-130.86</v>
          </cell>
        </row>
        <row r="59">
          <cell r="C59" t="str">
            <v>常德市本级及所辖区小计</v>
          </cell>
          <cell r="D59">
            <v>1373.37</v>
          </cell>
          <cell r="E59">
            <v>493.78</v>
          </cell>
          <cell r="F59">
            <v>283.66</v>
          </cell>
          <cell r="G59">
            <v>332.99</v>
          </cell>
          <cell r="H59">
            <v>262.94</v>
          </cell>
          <cell r="I59">
            <v>1555.98</v>
          </cell>
          <cell r="J59">
            <v>774</v>
          </cell>
          <cell r="K59">
            <v>303.74</v>
          </cell>
          <cell r="L59">
            <v>478.24</v>
          </cell>
          <cell r="M59">
            <v>-182.61</v>
          </cell>
          <cell r="N59">
            <v>1373.37</v>
          </cell>
          <cell r="O59">
            <v>1481</v>
          </cell>
          <cell r="P59">
            <v>-107.63</v>
          </cell>
        </row>
        <row r="60">
          <cell r="C60" t="str">
            <v>常德财鑫融资担保有限公司</v>
          </cell>
          <cell r="D60">
            <v>79.21</v>
          </cell>
          <cell r="E60">
            <v>58.39</v>
          </cell>
          <cell r="F60">
            <v>11.93</v>
          </cell>
          <cell r="G60">
            <v>5.91</v>
          </cell>
          <cell r="H60">
            <v>2.98</v>
          </cell>
          <cell r="I60">
            <v>177.62</v>
          </cell>
          <cell r="J60">
            <v>350</v>
          </cell>
          <cell r="K60">
            <v>-188.88</v>
          </cell>
          <cell r="L60">
            <v>16.5</v>
          </cell>
          <cell r="M60">
            <v>-98.41</v>
          </cell>
          <cell r="N60">
            <v>79.21</v>
          </cell>
          <cell r="O60">
            <v>102</v>
          </cell>
          <cell r="P60">
            <v>-22.79</v>
          </cell>
        </row>
        <row r="61">
          <cell r="C61" t="str">
            <v>常德财科融资担保有限公司</v>
          </cell>
          <cell r="D61">
            <v>825.69</v>
          </cell>
          <cell r="E61">
            <v>263.3</v>
          </cell>
          <cell r="F61">
            <v>162.54</v>
          </cell>
          <cell r="G61">
            <v>231.94</v>
          </cell>
          <cell r="H61">
            <v>167.91</v>
          </cell>
          <cell r="I61">
            <v>847.99</v>
          </cell>
          <cell r="J61">
            <v>312</v>
          </cell>
          <cell r="K61">
            <v>240.8</v>
          </cell>
          <cell r="L61">
            <v>295.19</v>
          </cell>
          <cell r="M61">
            <v>-22.3</v>
          </cell>
          <cell r="N61">
            <v>825.69</v>
          </cell>
          <cell r="O61">
            <v>877</v>
          </cell>
          <cell r="P61">
            <v>-51.3099999999999</v>
          </cell>
        </row>
        <row r="62">
          <cell r="C62" t="str">
            <v>常德市善德融资担保有限公司</v>
          </cell>
          <cell r="D62">
            <v>32.41</v>
          </cell>
          <cell r="E62">
            <v>6.55</v>
          </cell>
          <cell r="F62">
            <v>8.85</v>
          </cell>
          <cell r="G62">
            <v>12.13</v>
          </cell>
          <cell r="H62">
            <v>4.88</v>
          </cell>
          <cell r="I62">
            <v>28.06</v>
          </cell>
          <cell r="J62">
            <v>25</v>
          </cell>
          <cell r="K62">
            <v>-11.9</v>
          </cell>
          <cell r="L62">
            <v>14.96</v>
          </cell>
          <cell r="M62">
            <v>4.34999999999999</v>
          </cell>
          <cell r="N62">
            <v>32.41</v>
          </cell>
          <cell r="O62">
            <v>37</v>
          </cell>
          <cell r="P62">
            <v>-4.59</v>
          </cell>
        </row>
        <row r="63">
          <cell r="C63" t="str">
            <v>湖南德诚融资担保有限公司</v>
          </cell>
          <cell r="D63">
            <v>221.08</v>
          </cell>
          <cell r="E63">
            <v>73.98</v>
          </cell>
          <cell r="F63">
            <v>49.93</v>
          </cell>
          <cell r="G63">
            <v>39.7</v>
          </cell>
          <cell r="H63">
            <v>57.47</v>
          </cell>
          <cell r="I63">
            <v>243.65</v>
          </cell>
          <cell r="J63">
            <v>66</v>
          </cell>
          <cell r="K63">
            <v>101.6</v>
          </cell>
          <cell r="L63">
            <v>76.05</v>
          </cell>
          <cell r="M63">
            <v>-22.57</v>
          </cell>
          <cell r="N63">
            <v>221.08</v>
          </cell>
          <cell r="O63">
            <v>218</v>
          </cell>
          <cell r="P63">
            <v>3.08000000000001</v>
          </cell>
        </row>
        <row r="64">
          <cell r="C64" t="str">
            <v>常德美源融资担保有限责任公司</v>
          </cell>
          <cell r="D64">
            <v>214.98</v>
          </cell>
          <cell r="E64">
            <v>91.56</v>
          </cell>
          <cell r="F64">
            <v>50.41</v>
          </cell>
          <cell r="G64">
            <v>43.31</v>
          </cell>
          <cell r="H64">
            <v>29.7</v>
          </cell>
          <cell r="I64">
            <v>258.66</v>
          </cell>
          <cell r="J64">
            <v>21</v>
          </cell>
          <cell r="K64">
            <v>162.12</v>
          </cell>
          <cell r="L64">
            <v>75.54</v>
          </cell>
          <cell r="M64">
            <v>-43.68</v>
          </cell>
          <cell r="N64">
            <v>214.98</v>
          </cell>
          <cell r="O64">
            <v>247</v>
          </cell>
          <cell r="P64">
            <v>-32.02</v>
          </cell>
        </row>
        <row r="65">
          <cell r="C65" t="str">
            <v>桃源县惠民中小企业融资担保有限公司</v>
          </cell>
          <cell r="D65">
            <v>124.77</v>
          </cell>
          <cell r="E65">
            <v>64.6</v>
          </cell>
          <cell r="F65">
            <v>19.26</v>
          </cell>
          <cell r="G65">
            <v>27.44</v>
          </cell>
          <cell r="H65">
            <v>13.47</v>
          </cell>
          <cell r="I65">
            <v>152.79</v>
          </cell>
          <cell r="J65">
            <v>23</v>
          </cell>
          <cell r="K65">
            <v>106.2</v>
          </cell>
          <cell r="L65">
            <v>23.59</v>
          </cell>
          <cell r="M65">
            <v>-28.02</v>
          </cell>
          <cell r="N65">
            <v>124.77</v>
          </cell>
          <cell r="O65">
            <v>148</v>
          </cell>
          <cell r="P65">
            <v>-23.23</v>
          </cell>
        </row>
        <row r="66">
          <cell r="C66" t="str">
            <v>张家界市小计</v>
          </cell>
          <cell r="D66">
            <v>579.79</v>
          </cell>
          <cell r="E66">
            <v>216.87</v>
          </cell>
          <cell r="F66">
            <v>160.2</v>
          </cell>
          <cell r="G66">
            <v>54.9</v>
          </cell>
          <cell r="H66">
            <v>147.82</v>
          </cell>
          <cell r="I66">
            <v>693.36</v>
          </cell>
          <cell r="J66">
            <v>95</v>
          </cell>
          <cell r="K66">
            <v>555.61</v>
          </cell>
          <cell r="L66">
            <v>42.75</v>
          </cell>
          <cell r="M66">
            <v>-113.57</v>
          </cell>
          <cell r="N66">
            <v>579.79</v>
          </cell>
          <cell r="O66">
            <v>576</v>
          </cell>
          <cell r="P66">
            <v>3.78999999999996</v>
          </cell>
        </row>
        <row r="67">
          <cell r="C67" t="str">
            <v>张家界市本级及所辖区小计</v>
          </cell>
          <cell r="D67">
            <v>579.79</v>
          </cell>
          <cell r="E67">
            <v>216.87</v>
          </cell>
          <cell r="F67">
            <v>160.2</v>
          </cell>
          <cell r="G67">
            <v>54.9</v>
          </cell>
          <cell r="H67">
            <v>147.82</v>
          </cell>
          <cell r="I67">
            <v>693.36</v>
          </cell>
          <cell r="J67">
            <v>95</v>
          </cell>
          <cell r="K67">
            <v>555.61</v>
          </cell>
          <cell r="L67">
            <v>42.75</v>
          </cell>
          <cell r="M67">
            <v>-113.57</v>
          </cell>
          <cell r="N67">
            <v>579.79</v>
          </cell>
          <cell r="O67">
            <v>576</v>
          </cell>
          <cell r="P67">
            <v>3.78999999999996</v>
          </cell>
        </row>
        <row r="68">
          <cell r="C68" t="str">
            <v>张家界市中小企业融资担保有限公司</v>
          </cell>
          <cell r="D68">
            <v>427.43</v>
          </cell>
          <cell r="E68">
            <v>179.84</v>
          </cell>
          <cell r="F68">
            <v>122.02</v>
          </cell>
          <cell r="G68">
            <v>29.63</v>
          </cell>
          <cell r="H68">
            <v>95.94</v>
          </cell>
          <cell r="I68">
            <v>556.33</v>
          </cell>
          <cell r="J68">
            <v>50</v>
          </cell>
          <cell r="K68">
            <v>489.52</v>
          </cell>
          <cell r="L68">
            <v>16.81</v>
          </cell>
          <cell r="M68">
            <v>-128.9</v>
          </cell>
          <cell r="N68">
            <v>427.43</v>
          </cell>
          <cell r="O68">
            <v>442</v>
          </cell>
          <cell r="P68">
            <v>-14.57</v>
          </cell>
        </row>
        <row r="69">
          <cell r="C69" t="str">
            <v>张家界市融资担保集团有限公司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21</v>
          </cell>
          <cell r="K69">
            <v>-21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张家界经济发展融资担保有限公司</v>
          </cell>
          <cell r="D70">
            <v>152.36</v>
          </cell>
          <cell r="E70">
            <v>37.03</v>
          </cell>
          <cell r="F70">
            <v>38.18</v>
          </cell>
          <cell r="G70">
            <v>25.27</v>
          </cell>
          <cell r="H70">
            <v>51.88</v>
          </cell>
          <cell r="I70">
            <v>137.03</v>
          </cell>
          <cell r="J70">
            <v>24</v>
          </cell>
          <cell r="K70">
            <v>87.09</v>
          </cell>
          <cell r="L70">
            <v>25.94</v>
          </cell>
          <cell r="M70">
            <v>15.33</v>
          </cell>
          <cell r="N70">
            <v>152.36</v>
          </cell>
          <cell r="O70">
            <v>134</v>
          </cell>
          <cell r="P70">
            <v>18.36</v>
          </cell>
        </row>
        <row r="71">
          <cell r="C71" t="str">
            <v>益阳市小计</v>
          </cell>
          <cell r="D71">
            <v>827.83</v>
          </cell>
          <cell r="E71">
            <v>384.56</v>
          </cell>
          <cell r="F71">
            <v>28.45</v>
          </cell>
          <cell r="G71">
            <v>178.81</v>
          </cell>
          <cell r="H71">
            <v>236.01</v>
          </cell>
          <cell r="I71">
            <v>752.49</v>
          </cell>
          <cell r="J71">
            <v>201</v>
          </cell>
          <cell r="K71">
            <v>568.12</v>
          </cell>
          <cell r="L71">
            <v>-16.63</v>
          </cell>
          <cell r="M71">
            <v>75.34</v>
          </cell>
          <cell r="N71">
            <v>827.83</v>
          </cell>
          <cell r="O71">
            <v>789</v>
          </cell>
          <cell r="P71">
            <v>38.83</v>
          </cell>
        </row>
        <row r="72">
          <cell r="C72" t="str">
            <v>益阳市融资担保有限责任公司</v>
          </cell>
          <cell r="D72">
            <v>825.43</v>
          </cell>
          <cell r="E72">
            <v>384.56</v>
          </cell>
          <cell r="F72">
            <v>28.45</v>
          </cell>
          <cell r="G72">
            <v>178.81</v>
          </cell>
          <cell r="H72">
            <v>233.61</v>
          </cell>
          <cell r="I72">
            <v>752.49</v>
          </cell>
          <cell r="J72">
            <v>201</v>
          </cell>
          <cell r="K72">
            <v>568.12</v>
          </cell>
          <cell r="L72">
            <v>-16.63</v>
          </cell>
          <cell r="M72">
            <v>72.9399999999999</v>
          </cell>
          <cell r="N72">
            <v>825.43</v>
          </cell>
          <cell r="O72">
            <v>789</v>
          </cell>
          <cell r="P72">
            <v>36.4299999999999</v>
          </cell>
        </row>
        <row r="73">
          <cell r="C73" t="str">
            <v>湖南梅山融资担保有限责任公司</v>
          </cell>
          <cell r="D73">
            <v>2.4</v>
          </cell>
          <cell r="E73">
            <v>0</v>
          </cell>
          <cell r="F73">
            <v>0</v>
          </cell>
          <cell r="G73">
            <v>0</v>
          </cell>
          <cell r="H73">
            <v>2.4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2.4</v>
          </cell>
          <cell r="N73">
            <v>2.4</v>
          </cell>
          <cell r="O73">
            <v>0</v>
          </cell>
          <cell r="P73">
            <v>2.4</v>
          </cell>
        </row>
        <row r="74">
          <cell r="C74" t="str">
            <v>永州市小计</v>
          </cell>
          <cell r="D74">
            <v>662.16</v>
          </cell>
          <cell r="E74">
            <v>254.48</v>
          </cell>
          <cell r="F74">
            <v>90.45</v>
          </cell>
          <cell r="G74">
            <v>154.56</v>
          </cell>
          <cell r="H74">
            <v>162.67</v>
          </cell>
          <cell r="I74">
            <v>628.45</v>
          </cell>
          <cell r="J74">
            <v>199</v>
          </cell>
          <cell r="K74">
            <v>309.96</v>
          </cell>
          <cell r="L74">
            <v>119.49</v>
          </cell>
          <cell r="M74">
            <v>33.71</v>
          </cell>
          <cell r="N74">
            <v>662.16</v>
          </cell>
          <cell r="O74">
            <v>667</v>
          </cell>
          <cell r="P74">
            <v>-4.84000000000003</v>
          </cell>
        </row>
        <row r="75">
          <cell r="C75" t="str">
            <v>永州市潇湘融资担保有限公司</v>
          </cell>
          <cell r="D75">
            <v>418.12</v>
          </cell>
          <cell r="E75">
            <v>156.13</v>
          </cell>
          <cell r="F75">
            <v>49.58</v>
          </cell>
          <cell r="G75">
            <v>100.1</v>
          </cell>
          <cell r="H75">
            <v>112.31</v>
          </cell>
          <cell r="I75">
            <v>374.79</v>
          </cell>
          <cell r="J75">
            <v>177</v>
          </cell>
          <cell r="K75">
            <v>135.26</v>
          </cell>
          <cell r="L75">
            <v>62.53</v>
          </cell>
          <cell r="M75">
            <v>43.33</v>
          </cell>
          <cell r="N75">
            <v>418.12</v>
          </cell>
          <cell r="O75">
            <v>408</v>
          </cell>
          <cell r="P75">
            <v>10.12</v>
          </cell>
        </row>
        <row r="76">
          <cell r="C76" t="str">
            <v>宁远县中小微企业融资担保有限公司</v>
          </cell>
          <cell r="D76">
            <v>162.79</v>
          </cell>
          <cell r="E76">
            <v>57.8</v>
          </cell>
          <cell r="F76">
            <v>31.97</v>
          </cell>
          <cell r="G76">
            <v>35.89</v>
          </cell>
          <cell r="H76">
            <v>37.13</v>
          </cell>
          <cell r="I76">
            <v>163.56</v>
          </cell>
          <cell r="J76">
            <v>20</v>
          </cell>
          <cell r="K76">
            <v>95.6</v>
          </cell>
          <cell r="L76">
            <v>47.96</v>
          </cell>
          <cell r="M76">
            <v>-0.77000000000001</v>
          </cell>
          <cell r="N76">
            <v>162.79</v>
          </cell>
          <cell r="O76">
            <v>168</v>
          </cell>
          <cell r="P76">
            <v>-5.21000000000001</v>
          </cell>
        </row>
        <row r="77">
          <cell r="C77" t="str">
            <v>蓝山县财信融资担保有限公司</v>
          </cell>
          <cell r="D77">
            <v>81.25</v>
          </cell>
          <cell r="E77">
            <v>40.55</v>
          </cell>
          <cell r="F77">
            <v>8.9</v>
          </cell>
          <cell r="G77">
            <v>18.57</v>
          </cell>
          <cell r="H77">
            <v>13.23</v>
          </cell>
          <cell r="I77">
            <v>90.1</v>
          </cell>
          <cell r="J77">
            <v>2</v>
          </cell>
          <cell r="K77">
            <v>79.1</v>
          </cell>
          <cell r="L77">
            <v>9</v>
          </cell>
          <cell r="M77">
            <v>-8.84999999999999</v>
          </cell>
          <cell r="N77">
            <v>81.25</v>
          </cell>
          <cell r="O77">
            <v>91</v>
          </cell>
          <cell r="P77">
            <v>-9.75</v>
          </cell>
        </row>
        <row r="78">
          <cell r="C78" t="str">
            <v>祁阳市融资担保有限公司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郴州市小计</v>
          </cell>
          <cell r="D79">
            <v>404.29</v>
          </cell>
          <cell r="E79">
            <v>150.57</v>
          </cell>
          <cell r="F79">
            <v>82.52</v>
          </cell>
          <cell r="G79">
            <v>71.87</v>
          </cell>
          <cell r="H79">
            <v>99.33</v>
          </cell>
          <cell r="I79">
            <v>424.68</v>
          </cell>
          <cell r="J79">
            <v>19</v>
          </cell>
          <cell r="K79">
            <v>282.14</v>
          </cell>
          <cell r="L79">
            <v>123.54</v>
          </cell>
          <cell r="M79">
            <v>-20.39</v>
          </cell>
          <cell r="N79">
            <v>404.29</v>
          </cell>
          <cell r="O79">
            <v>407</v>
          </cell>
          <cell r="P79">
            <v>-2.70999999999998</v>
          </cell>
        </row>
        <row r="80">
          <cell r="C80" t="str">
            <v>郴州市中小企业融资担保有限公司</v>
          </cell>
          <cell r="D80">
            <v>380.1</v>
          </cell>
          <cell r="E80">
            <v>145.37</v>
          </cell>
          <cell r="F80">
            <v>75.02</v>
          </cell>
          <cell r="G80">
            <v>62.87</v>
          </cell>
          <cell r="H80">
            <v>96.84</v>
          </cell>
          <cell r="I80">
            <v>401.54</v>
          </cell>
          <cell r="J80">
            <v>19</v>
          </cell>
          <cell r="K80">
            <v>271.74</v>
          </cell>
          <cell r="L80">
            <v>110.8</v>
          </cell>
          <cell r="M80">
            <v>-21.44</v>
          </cell>
          <cell r="N80">
            <v>380.1</v>
          </cell>
          <cell r="O80">
            <v>378</v>
          </cell>
          <cell r="P80">
            <v>2.10000000000002</v>
          </cell>
        </row>
        <row r="81">
          <cell r="C81" t="str">
            <v>嘉禾嘉盛融资担保有限责任公司</v>
          </cell>
          <cell r="D81">
            <v>24.19</v>
          </cell>
          <cell r="E81">
            <v>5.2</v>
          </cell>
          <cell r="F81">
            <v>7.5</v>
          </cell>
          <cell r="G81">
            <v>9</v>
          </cell>
          <cell r="H81">
            <v>2.49</v>
          </cell>
          <cell r="I81">
            <v>23.14</v>
          </cell>
          <cell r="J81">
            <v>0</v>
          </cell>
          <cell r="K81">
            <v>10.4</v>
          </cell>
          <cell r="L81">
            <v>12.74</v>
          </cell>
          <cell r="M81">
            <v>1.05</v>
          </cell>
          <cell r="N81">
            <v>24.19</v>
          </cell>
          <cell r="O81">
            <v>29</v>
          </cell>
          <cell r="P81">
            <v>-4.81</v>
          </cell>
        </row>
        <row r="82">
          <cell r="C82" t="str">
            <v>娄底市小计</v>
          </cell>
          <cell r="D82">
            <v>642.78</v>
          </cell>
          <cell r="E82">
            <v>200.83</v>
          </cell>
          <cell r="F82">
            <v>101.73</v>
          </cell>
          <cell r="G82">
            <v>129.57</v>
          </cell>
          <cell r="H82">
            <v>210.65</v>
          </cell>
          <cell r="I82">
            <v>574.39</v>
          </cell>
          <cell r="J82">
            <v>196</v>
          </cell>
          <cell r="K82">
            <v>225.16</v>
          </cell>
          <cell r="L82">
            <v>153.23</v>
          </cell>
          <cell r="M82">
            <v>68.39</v>
          </cell>
          <cell r="N82">
            <v>642.78</v>
          </cell>
          <cell r="O82">
            <v>576</v>
          </cell>
          <cell r="P82">
            <v>66.78</v>
          </cell>
        </row>
        <row r="83">
          <cell r="C83" t="str">
            <v>娄底市兴娄融资担保有限公司</v>
          </cell>
          <cell r="D83">
            <v>642.78</v>
          </cell>
          <cell r="E83">
            <v>200.83</v>
          </cell>
          <cell r="F83">
            <v>101.73</v>
          </cell>
          <cell r="G83">
            <v>129.57</v>
          </cell>
          <cell r="H83">
            <v>210.65</v>
          </cell>
          <cell r="I83">
            <v>574.39</v>
          </cell>
          <cell r="J83">
            <v>196</v>
          </cell>
          <cell r="K83">
            <v>225.16</v>
          </cell>
          <cell r="L83">
            <v>153.23</v>
          </cell>
          <cell r="M83">
            <v>68.39</v>
          </cell>
          <cell r="N83">
            <v>642.78</v>
          </cell>
          <cell r="O83">
            <v>576</v>
          </cell>
          <cell r="P83">
            <v>66.78</v>
          </cell>
        </row>
        <row r="84">
          <cell r="C84" t="str">
            <v>怀化市小计</v>
          </cell>
          <cell r="D84">
            <v>388.72</v>
          </cell>
          <cell r="E84">
            <v>139.42</v>
          </cell>
          <cell r="F84">
            <v>36.43</v>
          </cell>
          <cell r="G84">
            <v>99.42</v>
          </cell>
          <cell r="H84">
            <v>113.45</v>
          </cell>
          <cell r="I84">
            <v>329.5</v>
          </cell>
          <cell r="J84">
            <v>51</v>
          </cell>
          <cell r="K84">
            <v>237.84</v>
          </cell>
          <cell r="L84">
            <v>40.66</v>
          </cell>
          <cell r="M84">
            <v>59.22</v>
          </cell>
          <cell r="N84">
            <v>388.72</v>
          </cell>
          <cell r="O84">
            <v>367</v>
          </cell>
          <cell r="P84">
            <v>21.72</v>
          </cell>
        </row>
        <row r="85">
          <cell r="C85" t="str">
            <v>怀化市本级及所辖区小计</v>
          </cell>
          <cell r="D85">
            <v>388.72</v>
          </cell>
          <cell r="E85">
            <v>139.42</v>
          </cell>
          <cell r="F85">
            <v>36.43</v>
          </cell>
          <cell r="G85">
            <v>99.42</v>
          </cell>
          <cell r="H85">
            <v>113.45</v>
          </cell>
          <cell r="I85">
            <v>329.5</v>
          </cell>
          <cell r="J85">
            <v>51</v>
          </cell>
          <cell r="K85">
            <v>237.84</v>
          </cell>
          <cell r="L85">
            <v>40.66</v>
          </cell>
          <cell r="M85">
            <v>59.22</v>
          </cell>
          <cell r="N85">
            <v>388.72</v>
          </cell>
          <cell r="O85">
            <v>367</v>
          </cell>
          <cell r="P85">
            <v>21.72</v>
          </cell>
        </row>
        <row r="86">
          <cell r="C86" t="str">
            <v>怀化市财信融资担保有限责任公司</v>
          </cell>
          <cell r="D86">
            <v>290.23</v>
          </cell>
          <cell r="E86">
            <v>100.07</v>
          </cell>
          <cell r="F86">
            <v>30.9</v>
          </cell>
          <cell r="G86">
            <v>70.31</v>
          </cell>
          <cell r="H86">
            <v>88.95</v>
          </cell>
          <cell r="I86">
            <v>238.62</v>
          </cell>
          <cell r="J86">
            <v>16</v>
          </cell>
          <cell r="K86">
            <v>184.14</v>
          </cell>
          <cell r="L86">
            <v>38.48</v>
          </cell>
          <cell r="M86">
            <v>51.61</v>
          </cell>
          <cell r="N86">
            <v>290.23</v>
          </cell>
          <cell r="O86">
            <v>268</v>
          </cell>
          <cell r="P86">
            <v>22.23</v>
          </cell>
        </row>
        <row r="87">
          <cell r="C87" t="str">
            <v>湖南众诺融资担保有限公司</v>
          </cell>
          <cell r="D87">
            <v>98.49</v>
          </cell>
          <cell r="E87">
            <v>39.35</v>
          </cell>
          <cell r="F87">
            <v>5.53</v>
          </cell>
          <cell r="G87">
            <v>29.11</v>
          </cell>
          <cell r="H87">
            <v>24.5</v>
          </cell>
          <cell r="I87">
            <v>90.88</v>
          </cell>
          <cell r="J87">
            <v>29</v>
          </cell>
          <cell r="K87">
            <v>59.7</v>
          </cell>
          <cell r="L87">
            <v>2.18</v>
          </cell>
          <cell r="M87">
            <v>7.60999999999999</v>
          </cell>
          <cell r="N87">
            <v>98.49</v>
          </cell>
          <cell r="O87">
            <v>99</v>
          </cell>
          <cell r="P87">
            <v>-0.510000000000005</v>
          </cell>
        </row>
        <row r="88">
          <cell r="C88" t="str">
            <v>怀化市中小企业融资担保有限公司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6</v>
          </cell>
          <cell r="K88">
            <v>-6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C89" t="str">
            <v>湘西州小计</v>
          </cell>
          <cell r="D89">
            <v>335.56</v>
          </cell>
          <cell r="E89">
            <v>113.97</v>
          </cell>
          <cell r="F89">
            <v>41.76</v>
          </cell>
          <cell r="G89">
            <v>113.82</v>
          </cell>
          <cell r="H89">
            <v>66.01</v>
          </cell>
          <cell r="I89">
            <v>283.74</v>
          </cell>
          <cell r="J89">
            <v>45</v>
          </cell>
          <cell r="K89">
            <v>182.94</v>
          </cell>
          <cell r="L89">
            <v>55.8</v>
          </cell>
          <cell r="M89">
            <v>51.82</v>
          </cell>
          <cell r="N89">
            <v>335.56</v>
          </cell>
          <cell r="O89">
            <v>359</v>
          </cell>
          <cell r="P89">
            <v>-23.44</v>
          </cell>
        </row>
        <row r="90">
          <cell r="C90" t="str">
            <v>湘西融资担保有限责任公司</v>
          </cell>
          <cell r="D90">
            <v>295.66</v>
          </cell>
          <cell r="E90">
            <v>89.08</v>
          </cell>
          <cell r="F90">
            <v>32.94</v>
          </cell>
          <cell r="G90">
            <v>113.82</v>
          </cell>
          <cell r="H90">
            <v>59.82</v>
          </cell>
          <cell r="I90">
            <v>222.32</v>
          </cell>
          <cell r="J90">
            <v>45</v>
          </cell>
          <cell r="K90">
            <v>133.16</v>
          </cell>
          <cell r="L90">
            <v>44.16</v>
          </cell>
          <cell r="M90">
            <v>73.34</v>
          </cell>
          <cell r="N90">
            <v>295.66</v>
          </cell>
          <cell r="O90">
            <v>314</v>
          </cell>
          <cell r="P90">
            <v>-18.34</v>
          </cell>
        </row>
        <row r="91">
          <cell r="C91" t="str">
            <v>花垣县十八洞融资担保有限责任公司</v>
          </cell>
          <cell r="D91">
            <v>39.9</v>
          </cell>
          <cell r="E91">
            <v>24.89</v>
          </cell>
          <cell r="F91">
            <v>8.82</v>
          </cell>
          <cell r="G91">
            <v>0</v>
          </cell>
          <cell r="H91">
            <v>6.19</v>
          </cell>
          <cell r="I91">
            <v>61.42</v>
          </cell>
          <cell r="J91">
            <v>0</v>
          </cell>
          <cell r="K91">
            <v>49.78</v>
          </cell>
          <cell r="L91">
            <v>11.64</v>
          </cell>
          <cell r="M91">
            <v>-21.52</v>
          </cell>
          <cell r="N91">
            <v>39.9</v>
          </cell>
          <cell r="O91">
            <v>45</v>
          </cell>
          <cell r="P91">
            <v>-5.1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zoomScale="75" zoomScaleNormal="75" workbookViewId="0">
      <pane xSplit="3" ySplit="6" topLeftCell="D7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9.5" style="10" customWidth="1"/>
    <col min="2" max="2" width="22.3833333333333" style="10" customWidth="1"/>
    <col min="3" max="3" width="43.3833333333333" style="10" customWidth="1"/>
    <col min="4" max="4" width="24.6666666666667" style="94" customWidth="1"/>
    <col min="5" max="5" width="15.1666666666667" style="94" customWidth="1"/>
    <col min="6" max="6" width="16.6666666666667" style="94" customWidth="1"/>
    <col min="7" max="7" width="18" style="95" customWidth="1"/>
    <col min="8" max="10" width="9" style="10"/>
    <col min="11" max="11" width="38.25" style="10" customWidth="1"/>
    <col min="12" max="12" width="13" style="10" customWidth="1"/>
    <col min="13" max="16383" width="9" style="10"/>
  </cols>
  <sheetData>
    <row r="1" s="1" customFormat="1" ht="42" customHeight="1" spans="1:7">
      <c r="A1" s="96" t="s">
        <v>0</v>
      </c>
      <c r="B1" s="14"/>
      <c r="C1" s="15"/>
      <c r="D1" s="14"/>
      <c r="E1" s="14"/>
      <c r="F1" s="14"/>
      <c r="G1" s="14"/>
    </row>
    <row r="2" ht="39.95" customHeight="1" spans="1:7">
      <c r="A2" s="17" t="s">
        <v>1</v>
      </c>
      <c r="B2" s="17"/>
      <c r="C2" s="17"/>
      <c r="D2" s="17"/>
      <c r="E2" s="17"/>
      <c r="F2" s="17"/>
      <c r="G2" s="17"/>
    </row>
    <row r="3" ht="30.95" customHeight="1" spans="1:7">
      <c r="A3" s="19" t="s">
        <v>2</v>
      </c>
      <c r="B3" s="19"/>
      <c r="C3" s="19"/>
      <c r="D3" s="97"/>
      <c r="E3" s="97"/>
      <c r="F3" s="97"/>
      <c r="G3" s="19"/>
    </row>
    <row r="4" s="2" customFormat="1" ht="31.5" customHeight="1" spans="1:7">
      <c r="A4" s="56" t="s">
        <v>3</v>
      </c>
      <c r="B4" s="56" t="s">
        <v>4</v>
      </c>
      <c r="C4" s="98" t="s">
        <v>5</v>
      </c>
      <c r="D4" s="99" t="s">
        <v>6</v>
      </c>
      <c r="E4" s="99" t="s">
        <v>7</v>
      </c>
      <c r="F4" s="103" t="s">
        <v>8</v>
      </c>
      <c r="G4" s="89" t="s">
        <v>9</v>
      </c>
    </row>
    <row r="5" s="2" customFormat="1" ht="41.1" customHeight="1" spans="1:12">
      <c r="A5" s="56"/>
      <c r="B5" s="56"/>
      <c r="C5" s="98"/>
      <c r="D5" s="70"/>
      <c r="E5" s="99"/>
      <c r="F5" s="103"/>
      <c r="G5" s="90"/>
      <c r="I5" s="21" t="s">
        <v>10</v>
      </c>
      <c r="J5" s="21" t="s">
        <v>11</v>
      </c>
      <c r="K5" s="21" t="s">
        <v>12</v>
      </c>
      <c r="L5" s="23" t="s">
        <v>13</v>
      </c>
    </row>
    <row r="6" s="3" customFormat="1" ht="32.1" customHeight="1" spans="1:12">
      <c r="A6" s="24"/>
      <c r="B6" s="25" t="s">
        <v>14</v>
      </c>
      <c r="C6" s="25"/>
      <c r="D6" s="100">
        <f t="shared" ref="D6:F6" si="0">D7+D9</f>
        <v>2524.17</v>
      </c>
      <c r="E6" s="100">
        <f t="shared" si="0"/>
        <v>3877.93</v>
      </c>
      <c r="F6" s="100">
        <f t="shared" si="0"/>
        <v>6402.1</v>
      </c>
      <c r="G6" s="70"/>
      <c r="I6" s="109"/>
      <c r="J6" s="110" t="s">
        <v>15</v>
      </c>
      <c r="K6" s="110"/>
      <c r="L6" s="26">
        <v>24484</v>
      </c>
    </row>
    <row r="7" s="3" customFormat="1" ht="32.1" customHeight="1" spans="1:12">
      <c r="A7" s="27"/>
      <c r="B7" s="28" t="s">
        <v>16</v>
      </c>
      <c r="C7" s="29"/>
      <c r="D7" s="100">
        <f>D8</f>
        <v>677.88</v>
      </c>
      <c r="E7" s="100">
        <f>E8</f>
        <v>659</v>
      </c>
      <c r="F7" s="100">
        <f t="shared" ref="F7:F72" si="1">D7+E7</f>
        <v>1336.88</v>
      </c>
      <c r="G7" s="70"/>
      <c r="I7" s="25"/>
      <c r="J7" s="111" t="s">
        <v>17</v>
      </c>
      <c r="K7" s="111"/>
      <c r="L7" s="26">
        <v>8000</v>
      </c>
    </row>
    <row r="8" s="3" customFormat="1" ht="27" customHeight="1" spans="1:13">
      <c r="A8" s="33" t="s">
        <v>18</v>
      </c>
      <c r="B8" s="47" t="s">
        <v>19</v>
      </c>
      <c r="C8" s="101" t="s">
        <v>20</v>
      </c>
      <c r="D8" s="102">
        <v>677.88</v>
      </c>
      <c r="E8" s="102">
        <v>659</v>
      </c>
      <c r="F8" s="100">
        <f t="shared" si="1"/>
        <v>1336.88</v>
      </c>
      <c r="G8" s="104"/>
      <c r="I8" s="112" t="s">
        <v>21</v>
      </c>
      <c r="J8" s="101" t="s">
        <v>22</v>
      </c>
      <c r="K8" s="101" t="s">
        <v>22</v>
      </c>
      <c r="L8" s="113">
        <v>8000</v>
      </c>
      <c r="M8" s="3" t="b">
        <f t="shared" ref="M8:M71" si="2">K8=C8</f>
        <v>0</v>
      </c>
    </row>
    <row r="9" s="5" customFormat="1" ht="32.1" customHeight="1" spans="1:13">
      <c r="A9" s="25"/>
      <c r="B9" s="28" t="s">
        <v>23</v>
      </c>
      <c r="C9" s="29"/>
      <c r="D9" s="100">
        <f t="shared" ref="D9:F9" si="3">D10+D14</f>
        <v>1846.29</v>
      </c>
      <c r="E9" s="100">
        <f t="shared" si="3"/>
        <v>3218.93</v>
      </c>
      <c r="F9" s="100">
        <f t="shared" si="3"/>
        <v>5065.22</v>
      </c>
      <c r="G9" s="82"/>
      <c r="I9" s="25"/>
      <c r="J9" s="111" t="s">
        <v>24</v>
      </c>
      <c r="K9" s="111"/>
      <c r="L9" s="26">
        <v>16484</v>
      </c>
      <c r="M9" s="3" t="b">
        <f t="shared" si="2"/>
        <v>1</v>
      </c>
    </row>
    <row r="10" s="5" customFormat="1" ht="27" customHeight="1" spans="1:13">
      <c r="A10" s="81" t="s">
        <v>25</v>
      </c>
      <c r="B10" s="44" t="s">
        <v>26</v>
      </c>
      <c r="C10" s="35" t="s">
        <v>27</v>
      </c>
      <c r="D10" s="100">
        <f>D11+D12+D13</f>
        <v>1818.56</v>
      </c>
      <c r="E10" s="100">
        <f>SUM(E11:E13)</f>
        <v>3000.17</v>
      </c>
      <c r="F10" s="100">
        <f>SUM(F11:F13)</f>
        <v>4818.73</v>
      </c>
      <c r="G10" s="82"/>
      <c r="I10" s="112" t="s">
        <v>21</v>
      </c>
      <c r="J10" s="101" t="s">
        <v>22</v>
      </c>
      <c r="K10" s="111" t="s">
        <v>28</v>
      </c>
      <c r="L10" s="114">
        <v>6090</v>
      </c>
      <c r="M10" s="3" t="b">
        <f t="shared" si="2"/>
        <v>1</v>
      </c>
    </row>
    <row r="11" s="2" customFormat="1" ht="26.1" customHeight="1" spans="1:13">
      <c r="A11" s="81"/>
      <c r="B11" s="47"/>
      <c r="C11" s="37" t="s">
        <v>29</v>
      </c>
      <c r="D11" s="102">
        <f>VLOOKUP(C11,[1]附件2!$C$10:$M$102,11,FALSE)</f>
        <v>1804.08</v>
      </c>
      <c r="E11" s="102">
        <f>VLOOKUP(C11,[1]附件2!$C$10:$P$91,14,FALSE)</f>
        <v>1077.38</v>
      </c>
      <c r="F11" s="102">
        <f t="shared" si="1"/>
        <v>2881.46</v>
      </c>
      <c r="G11" s="105"/>
      <c r="I11" s="112"/>
      <c r="J11" s="101"/>
      <c r="K11" s="115" t="s">
        <v>20</v>
      </c>
      <c r="L11" s="38">
        <v>4855</v>
      </c>
      <c r="M11" s="3" t="b">
        <f t="shared" si="2"/>
        <v>1</v>
      </c>
    </row>
    <row r="12" s="2" customFormat="1" ht="26.1" customHeight="1" spans="1:13">
      <c r="A12" s="81"/>
      <c r="B12" s="47"/>
      <c r="C12" s="37" t="s">
        <v>30</v>
      </c>
      <c r="D12" s="102">
        <f>VLOOKUP(C12,[1]附件2!$C$10:$M$102,11,FALSE)</f>
        <v>14.48</v>
      </c>
      <c r="E12" s="102">
        <f>VLOOKUP(C12,[1]附件2!$C$10:$P$91,14,FALSE)</f>
        <v>1922.79</v>
      </c>
      <c r="F12" s="102">
        <f t="shared" si="1"/>
        <v>1937.27</v>
      </c>
      <c r="G12" s="106"/>
      <c r="I12" s="112"/>
      <c r="J12" s="101"/>
      <c r="K12" s="115" t="s">
        <v>31</v>
      </c>
      <c r="L12" s="38">
        <v>1235</v>
      </c>
      <c r="M12" s="3" t="b">
        <f t="shared" si="2"/>
        <v>1</v>
      </c>
    </row>
    <row r="13" s="2" customFormat="1" ht="26.1" customHeight="1" spans="1:13">
      <c r="A13" s="81"/>
      <c r="B13" s="47"/>
      <c r="C13" s="37" t="s">
        <v>32</v>
      </c>
      <c r="D13" s="102">
        <f>VLOOKUP(C13,[1]附件2!$C$10:$M$102,11,FALSE)</f>
        <v>0</v>
      </c>
      <c r="E13" s="102">
        <f>VLOOKUP(C13,[1]附件2!$C$10:$P$91,14,FALSE)</f>
        <v>0</v>
      </c>
      <c r="F13" s="102">
        <f t="shared" si="1"/>
        <v>0</v>
      </c>
      <c r="G13" s="106"/>
      <c r="I13" s="112"/>
      <c r="J13" s="101"/>
      <c r="K13" s="115" t="s">
        <v>33</v>
      </c>
      <c r="L13" s="38">
        <v>0</v>
      </c>
      <c r="M13" s="3" t="b">
        <f t="shared" si="2"/>
        <v>1</v>
      </c>
    </row>
    <row r="14" s="92" customFormat="1" ht="26.1" customHeight="1" spans="1:13">
      <c r="A14" s="41"/>
      <c r="B14" s="42"/>
      <c r="C14" s="35" t="s">
        <v>34</v>
      </c>
      <c r="D14" s="100">
        <f>D15+D30+D37+D42+D46+D52+D59+D67+D72+D75+D80+D83+D85+D90</f>
        <v>27.7300000000004</v>
      </c>
      <c r="E14" s="100">
        <f>E15+E30+E37+E42+E46+E52+E59+E67+E72+E75+E80+E83+E85+E90</f>
        <v>218.76</v>
      </c>
      <c r="F14" s="102">
        <f t="shared" si="1"/>
        <v>246.49</v>
      </c>
      <c r="G14" s="107"/>
      <c r="I14" s="116"/>
      <c r="J14" s="117"/>
      <c r="K14" s="111" t="s">
        <v>35</v>
      </c>
      <c r="L14" s="114">
        <v>10394</v>
      </c>
      <c r="M14" s="3" t="b">
        <f t="shared" si="2"/>
        <v>1</v>
      </c>
    </row>
    <row r="15" ht="24" customHeight="1" spans="1:13">
      <c r="A15" s="36" t="s">
        <v>36</v>
      </c>
      <c r="B15" s="43"/>
      <c r="C15" s="44" t="s">
        <v>37</v>
      </c>
      <c r="D15" s="100">
        <f>D16+D25+D29</f>
        <v>-171.69</v>
      </c>
      <c r="E15" s="100">
        <f>E16+E25+E29</f>
        <v>-61.12</v>
      </c>
      <c r="F15" s="102">
        <f t="shared" si="1"/>
        <v>-232.81</v>
      </c>
      <c r="G15" s="70"/>
      <c r="I15" s="101" t="s">
        <v>38</v>
      </c>
      <c r="J15" s="118"/>
      <c r="K15" s="117" t="s">
        <v>39</v>
      </c>
      <c r="L15" s="114">
        <v>1472</v>
      </c>
      <c r="M15" s="3" t="b">
        <f t="shared" si="2"/>
        <v>1</v>
      </c>
    </row>
    <row r="16" ht="24" customHeight="1" spans="1:13">
      <c r="A16" s="39"/>
      <c r="B16" s="45" t="s">
        <v>40</v>
      </c>
      <c r="C16" s="44" t="s">
        <v>41</v>
      </c>
      <c r="D16" s="100">
        <f>SUM(D17:D24)</f>
        <v>-128.83</v>
      </c>
      <c r="E16" s="100">
        <f>SUM(E17:E24)</f>
        <v>-81.06</v>
      </c>
      <c r="F16" s="102">
        <f t="shared" si="1"/>
        <v>-209.89</v>
      </c>
      <c r="G16" s="70"/>
      <c r="I16" s="101"/>
      <c r="J16" s="101" t="s">
        <v>42</v>
      </c>
      <c r="K16" s="117" t="s">
        <v>43</v>
      </c>
      <c r="L16" s="114">
        <v>968</v>
      </c>
      <c r="M16" s="3" t="b">
        <f t="shared" si="2"/>
        <v>1</v>
      </c>
    </row>
    <row r="17" ht="24" customHeight="1" spans="1:13">
      <c r="A17" s="39"/>
      <c r="B17" s="46"/>
      <c r="C17" s="47" t="s">
        <v>44</v>
      </c>
      <c r="D17" s="102">
        <f>VLOOKUP(C17,[1]附件2!$C$10:$M$102,11,FALSE)</f>
        <v>7.4</v>
      </c>
      <c r="E17" s="102">
        <f>VLOOKUP(C17,[1]附件2!$C$10:$P$91,14,FALSE)</f>
        <v>12.68</v>
      </c>
      <c r="F17" s="102">
        <f t="shared" si="1"/>
        <v>20.08</v>
      </c>
      <c r="G17" s="70"/>
      <c r="I17" s="101"/>
      <c r="J17" s="101"/>
      <c r="K17" s="101" t="s">
        <v>45</v>
      </c>
      <c r="L17" s="38">
        <v>50</v>
      </c>
      <c r="M17" s="3" t="b">
        <f t="shared" si="2"/>
        <v>1</v>
      </c>
    </row>
    <row r="18" ht="24" customHeight="1" spans="1:13">
      <c r="A18" s="39"/>
      <c r="B18" s="46"/>
      <c r="C18" s="47" t="s">
        <v>46</v>
      </c>
      <c r="D18" s="102">
        <f>VLOOKUP(C18,[1]附件2!$C$10:$M$102,11,FALSE)</f>
        <v>-61.1299999999999</v>
      </c>
      <c r="E18" s="102">
        <f>VLOOKUP(C18,[1]附件2!$C$10:$P$91,14,FALSE)</f>
        <v>-54.95</v>
      </c>
      <c r="F18" s="102">
        <f t="shared" si="1"/>
        <v>-116.08</v>
      </c>
      <c r="G18" s="70"/>
      <c r="I18" s="101"/>
      <c r="J18" s="101"/>
      <c r="K18" s="101" t="s">
        <v>47</v>
      </c>
      <c r="L18" s="38">
        <v>555</v>
      </c>
      <c r="M18" s="3" t="b">
        <f t="shared" si="2"/>
        <v>1</v>
      </c>
    </row>
    <row r="19" ht="24" customHeight="1" spans="1:13">
      <c r="A19" s="39"/>
      <c r="B19" s="46"/>
      <c r="C19" s="47" t="s">
        <v>48</v>
      </c>
      <c r="D19" s="102">
        <f>VLOOKUP(C19,[1]附件2!$C$10:$M$102,11,FALSE)</f>
        <v>0</v>
      </c>
      <c r="E19" s="102">
        <f>VLOOKUP(C19,[1]附件2!$C$10:$P$91,14,FALSE)</f>
        <v>0</v>
      </c>
      <c r="F19" s="102">
        <f t="shared" si="1"/>
        <v>0</v>
      </c>
      <c r="G19" s="70"/>
      <c r="I19" s="101"/>
      <c r="J19" s="101"/>
      <c r="K19" s="101" t="s">
        <v>49</v>
      </c>
      <c r="L19" s="38">
        <v>0</v>
      </c>
      <c r="M19" s="3" t="b">
        <f t="shared" si="2"/>
        <v>1</v>
      </c>
    </row>
    <row r="20" ht="24" customHeight="1" spans="1:13">
      <c r="A20" s="39"/>
      <c r="B20" s="46"/>
      <c r="C20" s="47" t="s">
        <v>50</v>
      </c>
      <c r="D20" s="102">
        <f>VLOOKUP(C20,[1]附件2!$C$10:$M$102,11,FALSE)</f>
        <v>-5.43</v>
      </c>
      <c r="E20" s="102">
        <f>VLOOKUP(C20,[1]附件2!$C$10:$P$91,14,FALSE)</f>
        <v>-3.9</v>
      </c>
      <c r="F20" s="102">
        <f t="shared" si="1"/>
        <v>-9.33</v>
      </c>
      <c r="G20" s="70"/>
      <c r="I20" s="101"/>
      <c r="J20" s="101"/>
      <c r="K20" s="101" t="s">
        <v>51</v>
      </c>
      <c r="L20" s="38">
        <v>34</v>
      </c>
      <c r="M20" s="3" t="b">
        <f t="shared" si="2"/>
        <v>1</v>
      </c>
    </row>
    <row r="21" ht="24" customHeight="1" spans="1:13">
      <c r="A21" s="39"/>
      <c r="B21" s="46"/>
      <c r="C21" s="47" t="s">
        <v>52</v>
      </c>
      <c r="D21" s="102">
        <f>VLOOKUP(C21,[1]附件2!$C$10:$M$102,11,FALSE)</f>
        <v>-0.82</v>
      </c>
      <c r="E21" s="102">
        <f>VLOOKUP(C21,[1]附件2!$C$10:$P$91,14,FALSE)</f>
        <v>0</v>
      </c>
      <c r="F21" s="102">
        <f t="shared" si="1"/>
        <v>-0.82</v>
      </c>
      <c r="G21" s="70"/>
      <c r="I21" s="101"/>
      <c r="J21" s="101"/>
      <c r="K21" s="101" t="s">
        <v>53</v>
      </c>
      <c r="L21" s="38">
        <v>1</v>
      </c>
      <c r="M21" s="3" t="b">
        <f t="shared" si="2"/>
        <v>1</v>
      </c>
    </row>
    <row r="22" ht="24" customHeight="1" spans="1:13">
      <c r="A22" s="39"/>
      <c r="B22" s="46"/>
      <c r="C22" s="47" t="s">
        <v>54</v>
      </c>
      <c r="D22" s="102">
        <f>VLOOKUP(C22,[1]附件2!$C$10:$M$102,11,FALSE)</f>
        <v>-2.48</v>
      </c>
      <c r="E22" s="102">
        <f>VLOOKUP(C22,[1]附件2!$C$10:$P$91,14,FALSE)</f>
        <v>-0.98</v>
      </c>
      <c r="F22" s="102">
        <f t="shared" si="1"/>
        <v>-3.46</v>
      </c>
      <c r="G22" s="70"/>
      <c r="I22" s="101"/>
      <c r="J22" s="101"/>
      <c r="K22" s="101" t="s">
        <v>55</v>
      </c>
      <c r="L22" s="38">
        <v>4</v>
      </c>
      <c r="M22" s="3" t="b">
        <f t="shared" si="2"/>
        <v>1</v>
      </c>
    </row>
    <row r="23" ht="24" customHeight="1" spans="1:13">
      <c r="A23" s="39"/>
      <c r="B23" s="46"/>
      <c r="C23" s="47" t="s">
        <v>56</v>
      </c>
      <c r="D23" s="102">
        <f>VLOOKUP(C23,[1]附件2!$C$10:$M$102,11,FALSE)</f>
        <v>-10.78</v>
      </c>
      <c r="E23" s="102">
        <f>VLOOKUP(C23,[1]附件2!$C$10:$P$91,14,FALSE)</f>
        <v>-4.34</v>
      </c>
      <c r="F23" s="102">
        <f t="shared" si="1"/>
        <v>-15.12</v>
      </c>
      <c r="G23" s="70"/>
      <c r="I23" s="101"/>
      <c r="J23" s="101"/>
      <c r="K23" s="101" t="s">
        <v>57</v>
      </c>
      <c r="L23" s="38">
        <v>23</v>
      </c>
      <c r="M23" s="3" t="b">
        <f t="shared" si="2"/>
        <v>1</v>
      </c>
    </row>
    <row r="24" ht="24" customHeight="1" spans="1:13">
      <c r="A24" s="40"/>
      <c r="B24" s="48"/>
      <c r="C24" s="47" t="s">
        <v>58</v>
      </c>
      <c r="D24" s="102">
        <f>VLOOKUP(C24,[1]附件2!$C$10:$M$102,11,FALSE)</f>
        <v>-55.59</v>
      </c>
      <c r="E24" s="102">
        <f>VLOOKUP(C24,[1]附件2!$C$10:$P$91,14,FALSE)</f>
        <v>-29.57</v>
      </c>
      <c r="F24" s="102">
        <f t="shared" si="1"/>
        <v>-85.16</v>
      </c>
      <c r="G24" s="70"/>
      <c r="I24" s="101"/>
      <c r="J24" s="101"/>
      <c r="K24" s="101" t="s">
        <v>59</v>
      </c>
      <c r="L24" s="38">
        <v>301</v>
      </c>
      <c r="M24" s="3" t="b">
        <f t="shared" si="2"/>
        <v>1</v>
      </c>
    </row>
    <row r="25" s="93" customFormat="1" ht="24" customHeight="1" spans="1:13">
      <c r="A25" s="39" t="s">
        <v>36</v>
      </c>
      <c r="B25" s="49" t="s">
        <v>60</v>
      </c>
      <c r="C25" s="42" t="s">
        <v>61</v>
      </c>
      <c r="D25" s="100">
        <f>SUM(D26:D28)</f>
        <v>-34.66</v>
      </c>
      <c r="E25" s="100">
        <f>SUM(E26:E28)</f>
        <v>19.95</v>
      </c>
      <c r="F25" s="102">
        <f t="shared" si="1"/>
        <v>-14.71</v>
      </c>
      <c r="G25" s="82"/>
      <c r="I25" s="101" t="s">
        <v>38</v>
      </c>
      <c r="J25" s="119" t="s">
        <v>62</v>
      </c>
      <c r="K25" s="117" t="s">
        <v>63</v>
      </c>
      <c r="L25" s="114">
        <v>387</v>
      </c>
      <c r="M25" s="3" t="b">
        <f t="shared" si="2"/>
        <v>1</v>
      </c>
    </row>
    <row r="26" ht="24" customHeight="1" spans="1:13">
      <c r="A26" s="39"/>
      <c r="B26" s="50"/>
      <c r="C26" s="40" t="s">
        <v>64</v>
      </c>
      <c r="D26" s="102">
        <f>VLOOKUP(C26,[1]附件2!$C$10:$M$102,11,FALSE)</f>
        <v>0.42</v>
      </c>
      <c r="E26" s="102">
        <f>VLOOKUP(C26,[1]附件2!$C$10:$P$91,14,FALSE)</f>
        <v>1.21</v>
      </c>
      <c r="F26" s="102">
        <f t="shared" si="1"/>
        <v>1.63</v>
      </c>
      <c r="G26" s="70"/>
      <c r="I26" s="101"/>
      <c r="J26" s="119"/>
      <c r="K26" s="101" t="s">
        <v>65</v>
      </c>
      <c r="L26" s="38">
        <v>11</v>
      </c>
      <c r="M26" s="3" t="b">
        <f t="shared" si="2"/>
        <v>1</v>
      </c>
    </row>
    <row r="27" ht="24" customHeight="1" spans="1:13">
      <c r="A27" s="39"/>
      <c r="B27" s="50"/>
      <c r="C27" s="51" t="s">
        <v>66</v>
      </c>
      <c r="D27" s="102">
        <f>VLOOKUP(C27,[1]附件2!$C$10:$M$102,11,FALSE)</f>
        <v>-6.68000000000001</v>
      </c>
      <c r="E27" s="102">
        <f>VLOOKUP(C27,[1]附件2!$C$10:$P$91,14,FALSE)</f>
        <v>20.03</v>
      </c>
      <c r="F27" s="102">
        <f t="shared" si="1"/>
        <v>13.35</v>
      </c>
      <c r="G27" s="70"/>
      <c r="I27" s="101"/>
      <c r="J27" s="119"/>
      <c r="K27" s="119" t="s">
        <v>67</v>
      </c>
      <c r="L27" s="38">
        <v>194</v>
      </c>
      <c r="M27" s="3" t="b">
        <f t="shared" si="2"/>
        <v>1</v>
      </c>
    </row>
    <row r="28" ht="24" customHeight="1" spans="1:13">
      <c r="A28" s="39"/>
      <c r="B28" s="52"/>
      <c r="C28" s="47" t="s">
        <v>68</v>
      </c>
      <c r="D28" s="102">
        <f>VLOOKUP(C28,[1]附件2!$C$10:$M$102,11,FALSE)</f>
        <v>-28.4</v>
      </c>
      <c r="E28" s="102">
        <f>VLOOKUP(C28,[1]附件2!$C$10:$P$91,14,FALSE)</f>
        <v>-1.28999999999999</v>
      </c>
      <c r="F28" s="102">
        <f t="shared" si="1"/>
        <v>-29.69</v>
      </c>
      <c r="G28" s="70"/>
      <c r="I28" s="101"/>
      <c r="J28" s="119"/>
      <c r="K28" s="101" t="s">
        <v>69</v>
      </c>
      <c r="L28" s="38">
        <v>182</v>
      </c>
      <c r="M28" s="3" t="b">
        <f t="shared" si="2"/>
        <v>1</v>
      </c>
    </row>
    <row r="29" ht="24" customHeight="1" spans="1:13">
      <c r="A29" s="40"/>
      <c r="B29" s="51" t="s">
        <v>70</v>
      </c>
      <c r="C29" s="47" t="s">
        <v>71</v>
      </c>
      <c r="D29" s="102">
        <f>VLOOKUP(C29,[1]附件2!$C$10:$M$102,11,FALSE)</f>
        <v>-8.2</v>
      </c>
      <c r="E29" s="102">
        <f>VLOOKUP(C29,[1]附件2!$C$10:$P$91,14,FALSE)</f>
        <v>-0.0100000000000051</v>
      </c>
      <c r="F29" s="102">
        <f t="shared" si="1"/>
        <v>-8.21</v>
      </c>
      <c r="G29" s="70"/>
      <c r="I29" s="101"/>
      <c r="J29" s="119" t="s">
        <v>72</v>
      </c>
      <c r="K29" s="101" t="s">
        <v>73</v>
      </c>
      <c r="L29" s="26">
        <v>117</v>
      </c>
      <c r="M29" s="3" t="b">
        <f t="shared" si="2"/>
        <v>1</v>
      </c>
    </row>
    <row r="30" ht="24" customHeight="1" spans="1:13">
      <c r="A30" s="36" t="s">
        <v>74</v>
      </c>
      <c r="B30" s="43"/>
      <c r="C30" s="53" t="s">
        <v>75</v>
      </c>
      <c r="D30" s="100">
        <f>D31</f>
        <v>-108.34</v>
      </c>
      <c r="E30" s="100">
        <f>E31</f>
        <v>-64.78</v>
      </c>
      <c r="F30" s="100">
        <f t="shared" si="1"/>
        <v>-173.12</v>
      </c>
      <c r="G30" s="70"/>
      <c r="I30" s="101" t="s">
        <v>76</v>
      </c>
      <c r="J30" s="118"/>
      <c r="K30" s="117" t="s">
        <v>77</v>
      </c>
      <c r="L30" s="114">
        <v>695</v>
      </c>
      <c r="M30" s="3" t="b">
        <f t="shared" si="2"/>
        <v>1</v>
      </c>
    </row>
    <row r="31" ht="24" customHeight="1" spans="1:13">
      <c r="A31" s="39"/>
      <c r="B31" s="45" t="s">
        <v>78</v>
      </c>
      <c r="C31" s="44" t="s">
        <v>79</v>
      </c>
      <c r="D31" s="100">
        <f>SUM(D32:D36)</f>
        <v>-108.34</v>
      </c>
      <c r="E31" s="100">
        <f>SUM(E32:E36)</f>
        <v>-64.78</v>
      </c>
      <c r="F31" s="100">
        <f t="shared" si="1"/>
        <v>-173.12</v>
      </c>
      <c r="G31" s="70"/>
      <c r="I31" s="101"/>
      <c r="J31" s="101" t="s">
        <v>80</v>
      </c>
      <c r="K31" s="117" t="s">
        <v>81</v>
      </c>
      <c r="L31" s="114">
        <v>695</v>
      </c>
      <c r="M31" s="3" t="b">
        <f t="shared" si="2"/>
        <v>1</v>
      </c>
    </row>
    <row r="32" ht="24" customHeight="1" spans="1:13">
      <c r="A32" s="39"/>
      <c r="B32" s="46"/>
      <c r="C32" s="47" t="s">
        <v>82</v>
      </c>
      <c r="D32" s="102">
        <f>VLOOKUP(C32,[1]附件2!$C$10:$M$102,11,FALSE)</f>
        <v>-49.47</v>
      </c>
      <c r="E32" s="102">
        <f>VLOOKUP(C32,[1]附件2!$C$10:$P$91,14,FALSE)</f>
        <v>-20.2</v>
      </c>
      <c r="F32" s="102">
        <f t="shared" si="1"/>
        <v>-69.67</v>
      </c>
      <c r="G32" s="70"/>
      <c r="I32" s="101"/>
      <c r="J32" s="101"/>
      <c r="K32" s="101" t="s">
        <v>83</v>
      </c>
      <c r="L32" s="38">
        <v>187</v>
      </c>
      <c r="M32" s="3" t="b">
        <f t="shared" si="2"/>
        <v>1</v>
      </c>
    </row>
    <row r="33" ht="24" customHeight="1" spans="1:13">
      <c r="A33" s="39"/>
      <c r="B33" s="46"/>
      <c r="C33" s="47" t="s">
        <v>84</v>
      </c>
      <c r="D33" s="102">
        <f>VLOOKUP(C33,[1]附件2!$C$10:$M$102,11,FALSE)</f>
        <v>0</v>
      </c>
      <c r="E33" s="102">
        <f>VLOOKUP(C33,[1]附件2!$C$10:$P$91,14,FALSE)</f>
        <v>0</v>
      </c>
      <c r="F33" s="102">
        <f t="shared" si="1"/>
        <v>0</v>
      </c>
      <c r="G33" s="70"/>
      <c r="I33" s="101"/>
      <c r="J33" s="101"/>
      <c r="K33" s="101" t="s">
        <v>85</v>
      </c>
      <c r="L33" s="38">
        <v>0</v>
      </c>
      <c r="M33" s="3" t="b">
        <f t="shared" si="2"/>
        <v>1</v>
      </c>
    </row>
    <row r="34" ht="24" customHeight="1" spans="1:13">
      <c r="A34" s="39"/>
      <c r="B34" s="46"/>
      <c r="C34" s="47" t="s">
        <v>86</v>
      </c>
      <c r="D34" s="102">
        <f>VLOOKUP(C34,[1]附件2!$C$10:$M$102,11,FALSE)</f>
        <v>0</v>
      </c>
      <c r="E34" s="102">
        <f>VLOOKUP(C34,[1]附件2!$C$10:$P$91,14,FALSE)</f>
        <v>0</v>
      </c>
      <c r="F34" s="102">
        <f t="shared" si="1"/>
        <v>0</v>
      </c>
      <c r="G34" s="70"/>
      <c r="I34" s="101"/>
      <c r="J34" s="101"/>
      <c r="K34" s="101" t="s">
        <v>87</v>
      </c>
      <c r="L34" s="38">
        <v>0</v>
      </c>
      <c r="M34" s="3" t="b">
        <f t="shared" si="2"/>
        <v>1</v>
      </c>
    </row>
    <row r="35" ht="24" customHeight="1" spans="1:13">
      <c r="A35" s="39"/>
      <c r="B35" s="46"/>
      <c r="C35" s="47" t="s">
        <v>88</v>
      </c>
      <c r="D35" s="102">
        <f>VLOOKUP(C35,[1]附件2!$C$10:$M$102,11,FALSE)</f>
        <v>-56.3999999999999</v>
      </c>
      <c r="E35" s="102">
        <f>VLOOKUP(C35,[1]附件2!$C$10:$P$91,14,FALSE)</f>
        <v>-43.58</v>
      </c>
      <c r="F35" s="102">
        <f t="shared" si="1"/>
        <v>-99.9799999999999</v>
      </c>
      <c r="G35" s="70"/>
      <c r="I35" s="101"/>
      <c r="J35" s="101"/>
      <c r="K35" s="101" t="s">
        <v>89</v>
      </c>
      <c r="L35" s="38">
        <v>504</v>
      </c>
      <c r="M35" s="3" t="b">
        <f t="shared" si="2"/>
        <v>1</v>
      </c>
    </row>
    <row r="36" ht="24" spans="1:13">
      <c r="A36" s="40"/>
      <c r="B36" s="48"/>
      <c r="C36" s="101" t="s">
        <v>90</v>
      </c>
      <c r="D36" s="102">
        <f>VLOOKUP(C36,[1]附件2!$C$10:$M$102,11,FALSE)</f>
        <v>-2.47</v>
      </c>
      <c r="E36" s="102">
        <f>VLOOKUP(C36,[1]附件2!$C$10:$P$91,14,FALSE)</f>
        <v>-1</v>
      </c>
      <c r="F36" s="102">
        <f t="shared" si="1"/>
        <v>-3.47</v>
      </c>
      <c r="G36" s="108" t="s">
        <v>91</v>
      </c>
      <c r="I36" s="101"/>
      <c r="J36" s="101"/>
      <c r="K36" s="101" t="s">
        <v>92</v>
      </c>
      <c r="L36" s="38">
        <v>4</v>
      </c>
      <c r="M36" s="3" t="b">
        <f t="shared" si="2"/>
        <v>0</v>
      </c>
    </row>
    <row r="37" ht="24" customHeight="1" spans="1:13">
      <c r="A37" s="54" t="s">
        <v>93</v>
      </c>
      <c r="B37" s="43"/>
      <c r="C37" s="53" t="s">
        <v>94</v>
      </c>
      <c r="D37" s="102">
        <f>VLOOKUP(C37,[1]附件2!$C$10:$M$102,11,FALSE)</f>
        <v>36.57</v>
      </c>
      <c r="E37" s="102">
        <f>VLOOKUP(C37,[1]附件2!$C$10:$P$91,14,FALSE)</f>
        <v>46.79</v>
      </c>
      <c r="F37" s="102">
        <f t="shared" si="1"/>
        <v>83.36</v>
      </c>
      <c r="G37" s="70"/>
      <c r="I37" s="120" t="s">
        <v>95</v>
      </c>
      <c r="J37" s="118"/>
      <c r="K37" s="117" t="s">
        <v>96</v>
      </c>
      <c r="L37" s="26">
        <v>470</v>
      </c>
      <c r="M37" s="3" t="b">
        <f t="shared" si="2"/>
        <v>1</v>
      </c>
    </row>
    <row r="38" ht="24" customHeight="1" spans="1:13">
      <c r="A38" s="55"/>
      <c r="B38" s="56" t="s">
        <v>97</v>
      </c>
      <c r="C38" s="57" t="s">
        <v>98</v>
      </c>
      <c r="D38" s="102">
        <f>VLOOKUP(C38,[1]附件2!$C$10:$M$102,11,FALSE)</f>
        <v>44.8699999999999</v>
      </c>
      <c r="E38" s="102">
        <f>VLOOKUP(C38,[1]附件2!$C$10:$P$91,14,FALSE)</f>
        <v>58.2</v>
      </c>
      <c r="F38" s="102">
        <f t="shared" si="1"/>
        <v>103.07</v>
      </c>
      <c r="G38" s="70"/>
      <c r="I38" s="120"/>
      <c r="J38" s="121" t="s">
        <v>99</v>
      </c>
      <c r="K38" s="110" t="s">
        <v>100</v>
      </c>
      <c r="L38" s="114">
        <v>302</v>
      </c>
      <c r="M38" s="3" t="b">
        <f t="shared" si="2"/>
        <v>1</v>
      </c>
    </row>
    <row r="39" ht="27" customHeight="1" spans="1:13">
      <c r="A39" s="55"/>
      <c r="B39" s="56"/>
      <c r="C39" s="58" t="s">
        <v>101</v>
      </c>
      <c r="D39" s="102">
        <f>VLOOKUP(C39,[1]附件2!$C$10:$M$102,11,FALSE)</f>
        <v>-12.66</v>
      </c>
      <c r="E39" s="102">
        <f>VLOOKUP(C39,[1]附件2!$C$10:$P$91,14,FALSE)</f>
        <v>1.52</v>
      </c>
      <c r="F39" s="102">
        <f t="shared" si="1"/>
        <v>-11.14</v>
      </c>
      <c r="G39" s="108" t="s">
        <v>102</v>
      </c>
      <c r="I39" s="120"/>
      <c r="J39" s="121"/>
      <c r="K39" s="121" t="s">
        <v>103</v>
      </c>
      <c r="L39" s="38">
        <v>107</v>
      </c>
      <c r="M39" s="3" t="b">
        <f t="shared" si="2"/>
        <v>1</v>
      </c>
    </row>
    <row r="40" ht="24" customHeight="1" spans="1:13">
      <c r="A40" s="55"/>
      <c r="B40" s="56"/>
      <c r="C40" s="58" t="s">
        <v>104</v>
      </c>
      <c r="D40" s="102">
        <f>VLOOKUP(C40,[1]附件2!$C$10:$M$102,11,FALSE)</f>
        <v>57.53</v>
      </c>
      <c r="E40" s="102">
        <f>VLOOKUP(C40,[1]附件2!$C$10:$P$91,14,FALSE)</f>
        <v>56.68</v>
      </c>
      <c r="F40" s="102">
        <f t="shared" si="1"/>
        <v>114.21</v>
      </c>
      <c r="G40" s="70"/>
      <c r="I40" s="120"/>
      <c r="J40" s="121"/>
      <c r="K40" s="121" t="s">
        <v>105</v>
      </c>
      <c r="L40" s="38">
        <v>195</v>
      </c>
      <c r="M40" s="3" t="b">
        <f t="shared" si="2"/>
        <v>1</v>
      </c>
    </row>
    <row r="41" ht="24" customHeight="1" spans="1:13">
      <c r="A41" s="59"/>
      <c r="B41" s="60" t="s">
        <v>106</v>
      </c>
      <c r="C41" s="56" t="s">
        <v>107</v>
      </c>
      <c r="D41" s="102">
        <f>VLOOKUP(C41,[1]附件2!$C$10:$M$102,11,FALSE)</f>
        <v>-8.29999999999998</v>
      </c>
      <c r="E41" s="102">
        <f>VLOOKUP(C41,[1]附件2!$C$10:$P$91,14,FALSE)</f>
        <v>-11.41</v>
      </c>
      <c r="F41" s="102">
        <f t="shared" si="1"/>
        <v>-19.71</v>
      </c>
      <c r="G41" s="70"/>
      <c r="I41" s="120"/>
      <c r="J41" s="120" t="s">
        <v>108</v>
      </c>
      <c r="K41" s="121" t="s">
        <v>109</v>
      </c>
      <c r="L41" s="38">
        <v>168</v>
      </c>
      <c r="M41" s="3" t="b">
        <f t="shared" si="2"/>
        <v>1</v>
      </c>
    </row>
    <row r="42" ht="24" customHeight="1" spans="1:13">
      <c r="A42" s="54" t="s">
        <v>110</v>
      </c>
      <c r="B42" s="43"/>
      <c r="C42" s="53" t="s">
        <v>111</v>
      </c>
      <c r="D42" s="102">
        <f>VLOOKUP(C42,[1]附件2!$C$10:$M$102,11,FALSE)</f>
        <v>40.4</v>
      </c>
      <c r="E42" s="102">
        <f>VLOOKUP(C42,[1]附件2!$C$10:$P$91,14,FALSE)</f>
        <v>18.08</v>
      </c>
      <c r="F42" s="102">
        <f t="shared" si="1"/>
        <v>58.48</v>
      </c>
      <c r="G42" s="70"/>
      <c r="I42" s="120" t="s">
        <v>112</v>
      </c>
      <c r="J42" s="118"/>
      <c r="K42" s="117" t="s">
        <v>113</v>
      </c>
      <c r="L42" s="26">
        <v>440</v>
      </c>
      <c r="M42" s="3" t="b">
        <f t="shared" si="2"/>
        <v>1</v>
      </c>
    </row>
    <row r="43" ht="24" customHeight="1" spans="1:13">
      <c r="A43" s="55"/>
      <c r="B43" s="56" t="s">
        <v>114</v>
      </c>
      <c r="C43" s="56" t="s">
        <v>115</v>
      </c>
      <c r="D43" s="102">
        <f>VLOOKUP(C43,[1]附件2!$C$10:$M$102,11,FALSE)</f>
        <v>46.9</v>
      </c>
      <c r="E43" s="102">
        <f>VLOOKUP(C43,[1]附件2!$C$10:$P$91,14,FALSE)</f>
        <v>21.35</v>
      </c>
      <c r="F43" s="102">
        <f t="shared" si="1"/>
        <v>68.25</v>
      </c>
      <c r="G43" s="70"/>
      <c r="I43" s="120"/>
      <c r="J43" s="121" t="s">
        <v>116</v>
      </c>
      <c r="K43" s="121" t="s">
        <v>117</v>
      </c>
      <c r="L43" s="38">
        <v>420</v>
      </c>
      <c r="M43" s="3" t="b">
        <f t="shared" si="2"/>
        <v>1</v>
      </c>
    </row>
    <row r="44" ht="24" customHeight="1" spans="1:13">
      <c r="A44" s="55"/>
      <c r="B44" s="60" t="s">
        <v>118</v>
      </c>
      <c r="C44" s="56" t="s">
        <v>119</v>
      </c>
      <c r="D44" s="102">
        <f>VLOOKUP(C44,[1]附件2!$C$10:$M$102,11,FALSE)</f>
        <v>0</v>
      </c>
      <c r="E44" s="102">
        <f>VLOOKUP(C44,[1]附件2!$C$10:$P$91,14,FALSE)</f>
        <v>0</v>
      </c>
      <c r="F44" s="102">
        <f t="shared" si="1"/>
        <v>0</v>
      </c>
      <c r="G44" s="70"/>
      <c r="I44" s="120"/>
      <c r="J44" s="120" t="s">
        <v>120</v>
      </c>
      <c r="K44" s="121" t="s">
        <v>121</v>
      </c>
      <c r="L44" s="38">
        <v>0</v>
      </c>
      <c r="M44" s="3" t="b">
        <f t="shared" si="2"/>
        <v>1</v>
      </c>
    </row>
    <row r="45" ht="24" customHeight="1" spans="1:13">
      <c r="A45" s="59"/>
      <c r="B45" s="60" t="s">
        <v>122</v>
      </c>
      <c r="C45" s="56" t="s">
        <v>123</v>
      </c>
      <c r="D45" s="102">
        <f>VLOOKUP(C45,[1]附件2!$C$10:$M$102,11,FALSE)</f>
        <v>-6.5</v>
      </c>
      <c r="E45" s="102">
        <f>VLOOKUP(C45,[1]附件2!$C$10:$P$91,14,FALSE)</f>
        <v>-3.27</v>
      </c>
      <c r="F45" s="102">
        <f t="shared" si="1"/>
        <v>-9.77</v>
      </c>
      <c r="G45" s="70"/>
      <c r="I45" s="120"/>
      <c r="J45" s="120" t="s">
        <v>124</v>
      </c>
      <c r="K45" s="121" t="s">
        <v>125</v>
      </c>
      <c r="L45" s="38">
        <v>20</v>
      </c>
      <c r="M45" s="3" t="b">
        <f t="shared" si="2"/>
        <v>1</v>
      </c>
    </row>
    <row r="46" ht="24" customHeight="1" spans="1:13">
      <c r="A46" s="54" t="s">
        <v>126</v>
      </c>
      <c r="B46" s="43"/>
      <c r="C46" s="53" t="s">
        <v>127</v>
      </c>
      <c r="D46" s="102">
        <f>VLOOKUP(C46,[1]附件2!$C$10:$M$102,11,FALSE)</f>
        <v>-27.9999999999999</v>
      </c>
      <c r="E46" s="102">
        <f>VLOOKUP(C46,[1]附件2!$C$10:$P$91,14,FALSE)</f>
        <v>-51.16</v>
      </c>
      <c r="F46" s="102">
        <f t="shared" si="1"/>
        <v>-79.1599999999999</v>
      </c>
      <c r="G46" s="70"/>
      <c r="I46" s="120" t="s">
        <v>128</v>
      </c>
      <c r="J46" s="118"/>
      <c r="K46" s="117" t="s">
        <v>129</v>
      </c>
      <c r="L46" s="26">
        <v>817</v>
      </c>
      <c r="M46" s="3" t="b">
        <f t="shared" si="2"/>
        <v>1</v>
      </c>
    </row>
    <row r="47" ht="24" customHeight="1" spans="1:13">
      <c r="A47" s="55"/>
      <c r="B47" s="56" t="s">
        <v>130</v>
      </c>
      <c r="C47" s="56" t="s">
        <v>131</v>
      </c>
      <c r="D47" s="102">
        <f>VLOOKUP(C47,[1]附件2!$C$10:$M$102,11,FALSE)</f>
        <v>-7.43999999999994</v>
      </c>
      <c r="E47" s="102">
        <f>VLOOKUP(C47,[1]附件2!$C$10:$P$91,14,FALSE)</f>
        <v>-47.65</v>
      </c>
      <c r="F47" s="102">
        <f t="shared" si="1"/>
        <v>-55.0899999999999</v>
      </c>
      <c r="G47" s="70"/>
      <c r="I47" s="120"/>
      <c r="J47" s="121" t="s">
        <v>132</v>
      </c>
      <c r="K47" s="121" t="s">
        <v>133</v>
      </c>
      <c r="L47" s="38">
        <v>492</v>
      </c>
      <c r="M47" s="3" t="b">
        <f t="shared" si="2"/>
        <v>1</v>
      </c>
    </row>
    <row r="48" ht="24" customHeight="1" spans="1:13">
      <c r="A48" s="55"/>
      <c r="B48" s="56" t="s">
        <v>134</v>
      </c>
      <c r="C48" s="56" t="s">
        <v>135</v>
      </c>
      <c r="D48" s="102">
        <f>VLOOKUP(C48,[1]附件2!$C$10:$M$102,11,FALSE)</f>
        <v>-19.69</v>
      </c>
      <c r="E48" s="102">
        <f>VLOOKUP(C48,[1]附件2!$C$10:$P$91,14,FALSE)</f>
        <v>7.00999999999999</v>
      </c>
      <c r="F48" s="102">
        <f t="shared" si="1"/>
        <v>-12.68</v>
      </c>
      <c r="G48" s="70"/>
      <c r="I48" s="120"/>
      <c r="J48" s="121" t="s">
        <v>136</v>
      </c>
      <c r="K48" s="121" t="s">
        <v>137</v>
      </c>
      <c r="L48" s="38">
        <v>154</v>
      </c>
      <c r="M48" s="3" t="b">
        <f t="shared" si="2"/>
        <v>1</v>
      </c>
    </row>
    <row r="49" ht="24" customHeight="1" spans="1:13">
      <c r="A49" s="55"/>
      <c r="B49" s="56" t="s">
        <v>138</v>
      </c>
      <c r="C49" s="56" t="s">
        <v>139</v>
      </c>
      <c r="D49" s="102">
        <f>VLOOKUP(C49,[1]附件2!$C$10:$M$102,11,FALSE)</f>
        <v>0</v>
      </c>
      <c r="E49" s="102">
        <f>VLOOKUP(C49,[1]附件2!$C$10:$P$91,14,FALSE)</f>
        <v>0</v>
      </c>
      <c r="F49" s="102">
        <f t="shared" si="1"/>
        <v>0</v>
      </c>
      <c r="G49" s="70"/>
      <c r="I49" s="120"/>
      <c r="J49" s="121" t="s">
        <v>140</v>
      </c>
      <c r="K49" s="121" t="s">
        <v>141</v>
      </c>
      <c r="L49" s="38">
        <v>0</v>
      </c>
      <c r="M49" s="3" t="b">
        <f t="shared" si="2"/>
        <v>1</v>
      </c>
    </row>
    <row r="50" s="2" customFormat="1" ht="26.1" customHeight="1" spans="1:13">
      <c r="A50" s="55"/>
      <c r="B50" s="33" t="s">
        <v>142</v>
      </c>
      <c r="C50" s="37" t="s">
        <v>143</v>
      </c>
      <c r="D50" s="102">
        <f>VLOOKUP(C50,[1]附件2!$C$10:$M$102,11,FALSE)</f>
        <v>-0.400000000000006</v>
      </c>
      <c r="E50" s="102">
        <f>VLOOKUP(C50,[1]附件2!$C$10:$P$91,14,FALSE)</f>
        <v>-7.06</v>
      </c>
      <c r="F50" s="102">
        <f t="shared" si="1"/>
        <v>-7.46000000000001</v>
      </c>
      <c r="G50" s="70"/>
      <c r="I50" s="120"/>
      <c r="J50" s="112" t="s">
        <v>144</v>
      </c>
      <c r="K50" s="115" t="s">
        <v>145</v>
      </c>
      <c r="L50" s="38">
        <v>74</v>
      </c>
      <c r="M50" s="3" t="b">
        <f t="shared" si="2"/>
        <v>1</v>
      </c>
    </row>
    <row r="51" ht="24" customHeight="1" spans="1:13">
      <c r="A51" s="59"/>
      <c r="B51" s="56" t="s">
        <v>146</v>
      </c>
      <c r="C51" s="56" t="s">
        <v>147</v>
      </c>
      <c r="D51" s="102">
        <f>VLOOKUP(C51,[1]附件2!$C$10:$M$102,11,FALSE)</f>
        <v>-0.469999999999985</v>
      </c>
      <c r="E51" s="102">
        <f>VLOOKUP(C51,[1]附件2!$C$10:$P$91,14,FALSE)</f>
        <v>-3.45999999999999</v>
      </c>
      <c r="F51" s="102">
        <f t="shared" si="1"/>
        <v>-3.92999999999998</v>
      </c>
      <c r="G51" s="70"/>
      <c r="I51" s="120"/>
      <c r="J51" s="121" t="s">
        <v>148</v>
      </c>
      <c r="K51" s="121" t="s">
        <v>149</v>
      </c>
      <c r="L51" s="38">
        <v>97</v>
      </c>
      <c r="M51" s="3" t="b">
        <f t="shared" si="2"/>
        <v>1</v>
      </c>
    </row>
    <row r="52" ht="24" customHeight="1" spans="1:13">
      <c r="A52" s="54" t="s">
        <v>150</v>
      </c>
      <c r="B52" s="43"/>
      <c r="C52" s="53" t="s">
        <v>151</v>
      </c>
      <c r="D52" s="102">
        <f>VLOOKUP(C52,[1]附件2!$C$10:$M$102,11,FALSE)</f>
        <v>314.9</v>
      </c>
      <c r="E52" s="102">
        <f>VLOOKUP(C52,[1]附件2!$C$10:$P$91,14,FALSE)</f>
        <v>361.68</v>
      </c>
      <c r="F52" s="102">
        <f t="shared" si="1"/>
        <v>676.58</v>
      </c>
      <c r="G52" s="70"/>
      <c r="I52" s="120" t="s">
        <v>152</v>
      </c>
      <c r="J52" s="118"/>
      <c r="K52" s="117" t="s">
        <v>153</v>
      </c>
      <c r="L52" s="26">
        <v>1130</v>
      </c>
      <c r="M52" s="3" t="b">
        <f t="shared" si="2"/>
        <v>1</v>
      </c>
    </row>
    <row r="53" s="93" customFormat="1" ht="24" customHeight="1" spans="1:13">
      <c r="A53" s="55"/>
      <c r="B53" s="62" t="s">
        <v>154</v>
      </c>
      <c r="C53" s="25" t="s">
        <v>155</v>
      </c>
      <c r="D53" s="102">
        <f>VLOOKUP(C53,[1]附件2!$C$10:$M$102,11,FALSE)</f>
        <v>327.44</v>
      </c>
      <c r="E53" s="102">
        <f>VLOOKUP(C53,[1]附件2!$C$10:$P$91,14,FALSE)</f>
        <v>365.62</v>
      </c>
      <c r="F53" s="102">
        <f t="shared" si="1"/>
        <v>693.06</v>
      </c>
      <c r="G53" s="82"/>
      <c r="I53" s="120"/>
      <c r="J53" s="121" t="s">
        <v>156</v>
      </c>
      <c r="K53" s="110" t="s">
        <v>157</v>
      </c>
      <c r="L53" s="114">
        <v>991</v>
      </c>
      <c r="M53" s="3" t="b">
        <f t="shared" si="2"/>
        <v>1</v>
      </c>
    </row>
    <row r="54" ht="24" customHeight="1" spans="1:13">
      <c r="A54" s="55"/>
      <c r="B54" s="63"/>
      <c r="C54" s="56" t="s">
        <v>158</v>
      </c>
      <c r="D54" s="102">
        <f>VLOOKUP(C54,[1]附件2!$C$10:$M$102,11,FALSE)</f>
        <v>6</v>
      </c>
      <c r="E54" s="102">
        <f>VLOOKUP(C54,[1]附件2!$C$10:$P$91,14,FALSE)</f>
        <v>1</v>
      </c>
      <c r="F54" s="102">
        <f t="shared" si="1"/>
        <v>7</v>
      </c>
      <c r="G54" s="70"/>
      <c r="I54" s="120"/>
      <c r="J54" s="121"/>
      <c r="K54" s="121" t="s">
        <v>159</v>
      </c>
      <c r="L54" s="38">
        <v>5</v>
      </c>
      <c r="M54" s="3" t="b">
        <f t="shared" si="2"/>
        <v>1</v>
      </c>
    </row>
    <row r="55" ht="24" customHeight="1" spans="1:13">
      <c r="A55" s="55"/>
      <c r="B55" s="63"/>
      <c r="C55" s="56" t="s">
        <v>160</v>
      </c>
      <c r="D55" s="102">
        <f>VLOOKUP(C55,[1]附件2!$C$10:$M$102,11,FALSE)</f>
        <v>347.3</v>
      </c>
      <c r="E55" s="102">
        <f>VLOOKUP(C55,[1]附件2!$C$10:$P$91,14,FALSE)</f>
        <v>377.15</v>
      </c>
      <c r="F55" s="102">
        <f t="shared" si="1"/>
        <v>724.45</v>
      </c>
      <c r="G55" s="70"/>
      <c r="I55" s="120"/>
      <c r="J55" s="121"/>
      <c r="K55" s="121" t="s">
        <v>161</v>
      </c>
      <c r="L55" s="38">
        <v>892</v>
      </c>
      <c r="M55" s="3" t="b">
        <f t="shared" si="2"/>
        <v>1</v>
      </c>
    </row>
    <row r="56" ht="24" customHeight="1" spans="1:13">
      <c r="A56" s="55"/>
      <c r="B56" s="64"/>
      <c r="C56" s="56" t="s">
        <v>162</v>
      </c>
      <c r="D56" s="102">
        <f>VLOOKUP(C56,[1]附件2!$C$10:$M$102,11,FALSE)</f>
        <v>-25.86</v>
      </c>
      <c r="E56" s="102">
        <f>VLOOKUP(C56,[1]附件2!$C$10:$P$91,14,FALSE)</f>
        <v>-12.53</v>
      </c>
      <c r="F56" s="102">
        <f t="shared" si="1"/>
        <v>-38.39</v>
      </c>
      <c r="G56" s="70"/>
      <c r="I56" s="120"/>
      <c r="J56" s="121"/>
      <c r="K56" s="121" t="s">
        <v>163</v>
      </c>
      <c r="L56" s="38">
        <v>94</v>
      </c>
      <c r="M56" s="3" t="b">
        <f t="shared" si="2"/>
        <v>1</v>
      </c>
    </row>
    <row r="57" s="2" customFormat="1" ht="26.1" customHeight="1" spans="1:13">
      <c r="A57" s="55"/>
      <c r="B57" s="33" t="s">
        <v>164</v>
      </c>
      <c r="C57" s="37" t="s">
        <v>165</v>
      </c>
      <c r="D57" s="102">
        <f>VLOOKUP(C57,[1]附件2!$C$10:$M$102,11,FALSE)</f>
        <v>0.400000000000006</v>
      </c>
      <c r="E57" s="102">
        <f>VLOOKUP(C57,[1]附件2!$C$10:$P$91,14,FALSE)</f>
        <v>-5.23</v>
      </c>
      <c r="F57" s="102">
        <f t="shared" si="1"/>
        <v>-4.82999999999999</v>
      </c>
      <c r="G57" s="70"/>
      <c r="I57" s="120"/>
      <c r="J57" s="112" t="s">
        <v>166</v>
      </c>
      <c r="K57" s="115" t="s">
        <v>167</v>
      </c>
      <c r="L57" s="26">
        <v>52</v>
      </c>
      <c r="M57" s="3" t="b">
        <f t="shared" si="2"/>
        <v>1</v>
      </c>
    </row>
    <row r="58" ht="24" customHeight="1" spans="1:13">
      <c r="A58" s="59"/>
      <c r="B58" s="60" t="s">
        <v>168</v>
      </c>
      <c r="C58" s="56" t="s">
        <v>169</v>
      </c>
      <c r="D58" s="102">
        <f>VLOOKUP(C58,[1]附件2!$C$10:$M$102,11,FALSE)</f>
        <v>-12.94</v>
      </c>
      <c r="E58" s="102">
        <f>VLOOKUP(C58,[1]附件2!$C$10:$P$91,14,FALSE)</f>
        <v>1.29000000000001</v>
      </c>
      <c r="F58" s="102">
        <f t="shared" si="1"/>
        <v>-11.65</v>
      </c>
      <c r="G58" s="70"/>
      <c r="I58" s="120"/>
      <c r="J58" s="120" t="s">
        <v>170</v>
      </c>
      <c r="K58" s="121" t="s">
        <v>171</v>
      </c>
      <c r="L58" s="26">
        <v>87</v>
      </c>
      <c r="M58" s="3" t="b">
        <f t="shared" si="2"/>
        <v>1</v>
      </c>
    </row>
    <row r="59" ht="24" customHeight="1" spans="1:13">
      <c r="A59" s="54" t="s">
        <v>172</v>
      </c>
      <c r="B59" s="43"/>
      <c r="C59" s="53" t="s">
        <v>173</v>
      </c>
      <c r="D59" s="102">
        <f>VLOOKUP(C59,[1]附件2!$C$10:$M$102,11,FALSE)</f>
        <v>-210.63</v>
      </c>
      <c r="E59" s="102">
        <f>VLOOKUP(C59,[1]附件2!$C$10:$P$91,14,FALSE)</f>
        <v>-130.86</v>
      </c>
      <c r="F59" s="102">
        <f t="shared" si="1"/>
        <v>-341.49</v>
      </c>
      <c r="G59" s="70"/>
      <c r="I59" s="120" t="s">
        <v>174</v>
      </c>
      <c r="J59" s="118"/>
      <c r="K59" s="117" t="s">
        <v>175</v>
      </c>
      <c r="L59" s="26">
        <v>1629</v>
      </c>
      <c r="M59" s="3" t="b">
        <f t="shared" si="2"/>
        <v>1</v>
      </c>
    </row>
    <row r="60" s="93" customFormat="1" ht="24" customHeight="1" spans="1:13">
      <c r="A60" s="55"/>
      <c r="B60" s="62" t="s">
        <v>176</v>
      </c>
      <c r="C60" s="25" t="s">
        <v>177</v>
      </c>
      <c r="D60" s="102">
        <f>VLOOKUP(C60,[1]附件2!$C$10:$M$102,11,FALSE)</f>
        <v>-182.61</v>
      </c>
      <c r="E60" s="102">
        <f>VLOOKUP(C60,[1]附件2!$C$10:$P$91,14,FALSE)</f>
        <v>-107.63</v>
      </c>
      <c r="F60" s="102">
        <f t="shared" si="1"/>
        <v>-290.24</v>
      </c>
      <c r="G60" s="82"/>
      <c r="I60" s="120"/>
      <c r="J60" s="121" t="s">
        <v>178</v>
      </c>
      <c r="K60" s="110" t="s">
        <v>179</v>
      </c>
      <c r="L60" s="114">
        <v>1481</v>
      </c>
      <c r="M60" s="3" t="b">
        <f t="shared" si="2"/>
        <v>1</v>
      </c>
    </row>
    <row r="61" ht="24" customHeight="1" spans="1:13">
      <c r="A61" s="55"/>
      <c r="B61" s="63"/>
      <c r="C61" s="56" t="s">
        <v>180</v>
      </c>
      <c r="D61" s="102">
        <f>VLOOKUP(C61,[1]附件2!$C$10:$M$102,11,FALSE)</f>
        <v>-98.41</v>
      </c>
      <c r="E61" s="102">
        <f>VLOOKUP(C61,[1]附件2!$C$10:$P$91,14,FALSE)</f>
        <v>-22.79</v>
      </c>
      <c r="F61" s="102">
        <f t="shared" si="1"/>
        <v>-121.2</v>
      </c>
      <c r="G61" s="70"/>
      <c r="I61" s="120"/>
      <c r="J61" s="121"/>
      <c r="K61" s="121" t="s">
        <v>181</v>
      </c>
      <c r="L61" s="38">
        <v>102</v>
      </c>
      <c r="M61" s="3" t="b">
        <f t="shared" si="2"/>
        <v>1</v>
      </c>
    </row>
    <row r="62" ht="24" customHeight="1" spans="1:13">
      <c r="A62" s="55"/>
      <c r="B62" s="63"/>
      <c r="C62" s="56" t="s">
        <v>182</v>
      </c>
      <c r="D62" s="102">
        <f>VLOOKUP(C62,[1]附件2!$C$10:$M$102,11,FALSE)</f>
        <v>-22.3</v>
      </c>
      <c r="E62" s="102">
        <f>VLOOKUP(C62,[1]附件2!$C$10:$P$91,14,FALSE)</f>
        <v>-51.3099999999999</v>
      </c>
      <c r="F62" s="102">
        <f t="shared" si="1"/>
        <v>-73.6099999999999</v>
      </c>
      <c r="G62" s="70"/>
      <c r="I62" s="120"/>
      <c r="J62" s="121"/>
      <c r="K62" s="121" t="s">
        <v>183</v>
      </c>
      <c r="L62" s="38">
        <v>877</v>
      </c>
      <c r="M62" s="3" t="b">
        <f t="shared" si="2"/>
        <v>1</v>
      </c>
    </row>
    <row r="63" ht="24" customHeight="1" spans="1:13">
      <c r="A63" s="55"/>
      <c r="B63" s="63"/>
      <c r="C63" s="56" t="s">
        <v>184</v>
      </c>
      <c r="D63" s="102">
        <f>VLOOKUP(C63,[1]附件2!$C$10:$M$102,11,FALSE)</f>
        <v>4.34999999999999</v>
      </c>
      <c r="E63" s="102">
        <f>VLOOKUP(C63,[1]附件2!$C$10:$P$91,14,FALSE)</f>
        <v>-4.59</v>
      </c>
      <c r="F63" s="102">
        <f t="shared" si="1"/>
        <v>-0.24000000000001</v>
      </c>
      <c r="G63" s="70"/>
      <c r="I63" s="120"/>
      <c r="J63" s="121"/>
      <c r="K63" s="121" t="s">
        <v>185</v>
      </c>
      <c r="L63" s="38">
        <v>37</v>
      </c>
      <c r="M63" s="3" t="b">
        <f t="shared" si="2"/>
        <v>1</v>
      </c>
    </row>
    <row r="64" ht="24" customHeight="1" spans="1:13">
      <c r="A64" s="55"/>
      <c r="B64" s="63"/>
      <c r="C64" s="56" t="s">
        <v>186</v>
      </c>
      <c r="D64" s="102">
        <f>VLOOKUP(C64,[1]附件2!$C$10:$M$102,11,FALSE)</f>
        <v>-22.57</v>
      </c>
      <c r="E64" s="102">
        <f>VLOOKUP(C64,[1]附件2!$C$10:$P$91,14,FALSE)</f>
        <v>3.08000000000001</v>
      </c>
      <c r="F64" s="102">
        <f t="shared" si="1"/>
        <v>-19.49</v>
      </c>
      <c r="G64" s="70"/>
      <c r="I64" s="120"/>
      <c r="J64" s="121"/>
      <c r="K64" s="121" t="s">
        <v>187</v>
      </c>
      <c r="L64" s="38">
        <v>218</v>
      </c>
      <c r="M64" s="3" t="b">
        <f t="shared" si="2"/>
        <v>1</v>
      </c>
    </row>
    <row r="65" ht="24" customHeight="1" spans="1:13">
      <c r="A65" s="55"/>
      <c r="B65" s="64"/>
      <c r="C65" s="56" t="s">
        <v>188</v>
      </c>
      <c r="D65" s="102">
        <f>VLOOKUP(C65,[1]附件2!$C$10:$M$102,11,FALSE)</f>
        <v>-43.68</v>
      </c>
      <c r="E65" s="102">
        <f>VLOOKUP(C65,[1]附件2!$C$10:$P$91,14,FALSE)</f>
        <v>-32.02</v>
      </c>
      <c r="F65" s="102">
        <f t="shared" si="1"/>
        <v>-75.7</v>
      </c>
      <c r="G65" s="70"/>
      <c r="I65" s="120"/>
      <c r="J65" s="121"/>
      <c r="K65" s="121" t="s">
        <v>189</v>
      </c>
      <c r="L65" s="38">
        <v>247</v>
      </c>
      <c r="M65" s="3" t="b">
        <f t="shared" si="2"/>
        <v>1</v>
      </c>
    </row>
    <row r="66" ht="24" customHeight="1" spans="1:13">
      <c r="A66" s="59"/>
      <c r="B66" s="60" t="s">
        <v>190</v>
      </c>
      <c r="C66" s="56" t="s">
        <v>191</v>
      </c>
      <c r="D66" s="102">
        <f>VLOOKUP(C66,[1]附件2!$C$10:$M$102,11,FALSE)</f>
        <v>-28.02</v>
      </c>
      <c r="E66" s="102">
        <f>VLOOKUP(C66,[1]附件2!$C$10:$P$91,14,FALSE)</f>
        <v>-23.23</v>
      </c>
      <c r="F66" s="102">
        <f t="shared" si="1"/>
        <v>-51.25</v>
      </c>
      <c r="G66" s="70"/>
      <c r="I66" s="120"/>
      <c r="J66" s="120" t="s">
        <v>192</v>
      </c>
      <c r="K66" s="121" t="s">
        <v>193</v>
      </c>
      <c r="L66" s="26">
        <v>148</v>
      </c>
      <c r="M66" s="3" t="b">
        <f t="shared" si="2"/>
        <v>1</v>
      </c>
    </row>
    <row r="67" ht="24" customHeight="1" spans="1:13">
      <c r="A67" s="62" t="s">
        <v>194</v>
      </c>
      <c r="B67" s="43"/>
      <c r="C67" s="53" t="s">
        <v>195</v>
      </c>
      <c r="D67" s="102">
        <f>VLOOKUP(C67,[1]附件2!$C$10:$M$102,11,FALSE)</f>
        <v>-113.57</v>
      </c>
      <c r="E67" s="102">
        <f>VLOOKUP(C67,[1]附件2!$C$10:$P$91,14,FALSE)</f>
        <v>3.78999999999996</v>
      </c>
      <c r="F67" s="102">
        <f t="shared" si="1"/>
        <v>-109.78</v>
      </c>
      <c r="G67" s="70"/>
      <c r="I67" s="121" t="s">
        <v>196</v>
      </c>
      <c r="J67" s="118"/>
      <c r="K67" s="117" t="s">
        <v>197</v>
      </c>
      <c r="L67" s="26">
        <v>576</v>
      </c>
      <c r="M67" s="3" t="b">
        <f t="shared" si="2"/>
        <v>1</v>
      </c>
    </row>
    <row r="68" s="93" customFormat="1" ht="24" customHeight="1" spans="1:13">
      <c r="A68" s="63"/>
      <c r="B68" s="62" t="s">
        <v>198</v>
      </c>
      <c r="C68" s="25" t="s">
        <v>199</v>
      </c>
      <c r="D68" s="102">
        <f>VLOOKUP(C68,[1]附件2!$C$10:$M$102,11,FALSE)</f>
        <v>-113.57</v>
      </c>
      <c r="E68" s="102">
        <f>VLOOKUP(C68,[1]附件2!$C$10:$P$91,14,FALSE)</f>
        <v>3.78999999999996</v>
      </c>
      <c r="F68" s="102">
        <f t="shared" si="1"/>
        <v>-109.78</v>
      </c>
      <c r="G68" s="82"/>
      <c r="I68" s="121"/>
      <c r="J68" s="121" t="s">
        <v>200</v>
      </c>
      <c r="K68" s="110" t="s">
        <v>201</v>
      </c>
      <c r="L68" s="114">
        <v>576</v>
      </c>
      <c r="M68" s="3" t="b">
        <f t="shared" si="2"/>
        <v>1</v>
      </c>
    </row>
    <row r="69" ht="24" customHeight="1" spans="1:13">
      <c r="A69" s="63"/>
      <c r="B69" s="63"/>
      <c r="C69" s="56" t="s">
        <v>202</v>
      </c>
      <c r="D69" s="102">
        <f>VLOOKUP(C69,[1]附件2!$C$10:$M$102,11,FALSE)</f>
        <v>-128.9</v>
      </c>
      <c r="E69" s="102">
        <f>VLOOKUP(C69,[1]附件2!$C$10:$P$91,14,FALSE)</f>
        <v>-14.57</v>
      </c>
      <c r="F69" s="102">
        <f t="shared" si="1"/>
        <v>-143.47</v>
      </c>
      <c r="G69" s="89"/>
      <c r="I69" s="121"/>
      <c r="J69" s="121"/>
      <c r="K69" s="121" t="s">
        <v>203</v>
      </c>
      <c r="L69" s="38">
        <v>442</v>
      </c>
      <c r="M69" s="3" t="b">
        <f t="shared" si="2"/>
        <v>1</v>
      </c>
    </row>
    <row r="70" ht="24" customHeight="1" spans="1:13">
      <c r="A70" s="63"/>
      <c r="B70" s="63"/>
      <c r="C70" s="56" t="s">
        <v>204</v>
      </c>
      <c r="D70" s="102">
        <f>VLOOKUP(C70,[1]附件2!$C$10:$M$102,11,FALSE)</f>
        <v>0</v>
      </c>
      <c r="E70" s="102">
        <f>VLOOKUP(C70,[1]附件2!$C$10:$P$91,14,FALSE)</f>
        <v>0</v>
      </c>
      <c r="F70" s="102">
        <f t="shared" si="1"/>
        <v>0</v>
      </c>
      <c r="G70" s="90"/>
      <c r="I70" s="121"/>
      <c r="J70" s="121"/>
      <c r="K70" s="121" t="s">
        <v>205</v>
      </c>
      <c r="L70" s="38">
        <v>0</v>
      </c>
      <c r="M70" s="3" t="b">
        <f t="shared" si="2"/>
        <v>1</v>
      </c>
    </row>
    <row r="71" ht="24" customHeight="1" spans="1:13">
      <c r="A71" s="64"/>
      <c r="B71" s="64"/>
      <c r="C71" s="56" t="s">
        <v>206</v>
      </c>
      <c r="D71" s="102">
        <f>VLOOKUP(C71,[1]附件2!$C$10:$M$102,11,FALSE)</f>
        <v>15.33</v>
      </c>
      <c r="E71" s="102">
        <f>VLOOKUP(C71,[1]附件2!$C$10:$P$91,14,FALSE)</f>
        <v>18.36</v>
      </c>
      <c r="F71" s="102">
        <f t="shared" si="1"/>
        <v>33.69</v>
      </c>
      <c r="G71" s="91"/>
      <c r="I71" s="121"/>
      <c r="J71" s="121"/>
      <c r="K71" s="121" t="s">
        <v>207</v>
      </c>
      <c r="L71" s="38">
        <v>134</v>
      </c>
      <c r="M71" s="3" t="b">
        <f t="shared" si="2"/>
        <v>1</v>
      </c>
    </row>
    <row r="72" ht="24" customHeight="1" spans="1:13">
      <c r="A72" s="54" t="s">
        <v>208</v>
      </c>
      <c r="B72" s="43"/>
      <c r="C72" s="53" t="s">
        <v>209</v>
      </c>
      <c r="D72" s="102">
        <f>VLOOKUP(C72,[1]附件2!$C$10:$M$102,11,FALSE)</f>
        <v>75.34</v>
      </c>
      <c r="E72" s="102">
        <f>VLOOKUP(C72,[1]附件2!$C$10:$P$91,14,FALSE)</f>
        <v>38.83</v>
      </c>
      <c r="F72" s="102">
        <f t="shared" si="1"/>
        <v>114.17</v>
      </c>
      <c r="G72" s="70"/>
      <c r="I72" s="122" t="s">
        <v>210</v>
      </c>
      <c r="J72" s="118"/>
      <c r="K72" s="117" t="s">
        <v>211</v>
      </c>
      <c r="L72" s="26">
        <v>789</v>
      </c>
      <c r="M72" s="3" t="b">
        <f t="shared" ref="M72:M92" si="4">K72=C72</f>
        <v>1</v>
      </c>
    </row>
    <row r="73" ht="24" customHeight="1" spans="1:13">
      <c r="A73" s="59"/>
      <c r="B73" s="61" t="s">
        <v>212</v>
      </c>
      <c r="C73" s="121" t="s">
        <v>213</v>
      </c>
      <c r="D73" s="102">
        <f>VLOOKUP(C73,[1]附件2!$C$10:$M$102,11,FALSE)</f>
        <v>72.9399999999999</v>
      </c>
      <c r="E73" s="102">
        <f>VLOOKUP(C73,[1]附件2!$C$10:$P$91,14,FALSE)</f>
        <v>36.4299999999999</v>
      </c>
      <c r="F73" s="102">
        <f t="shared" ref="F73:F92" si="5">D73+E73</f>
        <v>109.37</v>
      </c>
      <c r="G73" s="70"/>
      <c r="I73" s="122"/>
      <c r="J73" s="121" t="s">
        <v>212</v>
      </c>
      <c r="K73" s="121" t="s">
        <v>213</v>
      </c>
      <c r="L73" s="38">
        <v>789</v>
      </c>
      <c r="M73" s="3" t="b">
        <f t="shared" si="4"/>
        <v>1</v>
      </c>
    </row>
    <row r="74" ht="24" customHeight="1" spans="1:13">
      <c r="A74" s="59"/>
      <c r="B74" s="61" t="s">
        <v>214</v>
      </c>
      <c r="C74" s="121" t="s">
        <v>215</v>
      </c>
      <c r="D74" s="102">
        <f>VLOOKUP(C74,[1]附件2!$C$10:$M$102,11,FALSE)</f>
        <v>2.4</v>
      </c>
      <c r="E74" s="102">
        <f>VLOOKUP(C74,[1]附件2!$C$10:$P$91,14,FALSE)</f>
        <v>2.4</v>
      </c>
      <c r="F74" s="102">
        <f t="shared" si="5"/>
        <v>4.8</v>
      </c>
      <c r="G74" s="70"/>
      <c r="I74" s="122"/>
      <c r="J74" s="121"/>
      <c r="K74" s="121"/>
      <c r="L74" s="38"/>
      <c r="M74" s="3" t="b">
        <f t="shared" si="4"/>
        <v>0</v>
      </c>
    </row>
    <row r="75" ht="24" customHeight="1" spans="1:13">
      <c r="A75" s="54" t="s">
        <v>216</v>
      </c>
      <c r="B75" s="43"/>
      <c r="C75" s="53" t="s">
        <v>217</v>
      </c>
      <c r="D75" s="102">
        <f>VLOOKUP(C75,[1]附件2!$C$10:$M$102,11,FALSE)</f>
        <v>33.71</v>
      </c>
      <c r="E75" s="102">
        <f>VLOOKUP(C75,[1]附件2!$C$10:$P$91,14,FALSE)</f>
        <v>-4.84000000000003</v>
      </c>
      <c r="F75" s="102">
        <f t="shared" si="5"/>
        <v>28.87</v>
      </c>
      <c r="G75" s="70"/>
      <c r="I75" s="120" t="s">
        <v>218</v>
      </c>
      <c r="J75" s="118"/>
      <c r="K75" s="117" t="s">
        <v>219</v>
      </c>
      <c r="L75" s="26">
        <v>667</v>
      </c>
      <c r="M75" s="3" t="b">
        <f t="shared" si="4"/>
        <v>1</v>
      </c>
    </row>
    <row r="76" ht="24" customHeight="1" spans="1:13">
      <c r="A76" s="55"/>
      <c r="B76" s="56" t="s">
        <v>220</v>
      </c>
      <c r="C76" s="56" t="s">
        <v>221</v>
      </c>
      <c r="D76" s="102">
        <f>VLOOKUP(C76,[1]附件2!$C$10:$M$102,11,FALSE)</f>
        <v>43.33</v>
      </c>
      <c r="E76" s="102">
        <f>VLOOKUP(C76,[1]附件2!$C$10:$P$91,14,FALSE)</f>
        <v>10.12</v>
      </c>
      <c r="F76" s="102">
        <f t="shared" si="5"/>
        <v>53.45</v>
      </c>
      <c r="G76" s="70"/>
      <c r="I76" s="120"/>
      <c r="J76" s="121" t="s">
        <v>222</v>
      </c>
      <c r="K76" s="121" t="s">
        <v>223</v>
      </c>
      <c r="L76" s="38">
        <v>408</v>
      </c>
      <c r="M76" s="3" t="b">
        <f t="shared" si="4"/>
        <v>1</v>
      </c>
    </row>
    <row r="77" ht="24" customHeight="1" spans="1:13">
      <c r="A77" s="55"/>
      <c r="B77" s="60" t="s">
        <v>224</v>
      </c>
      <c r="C77" s="56" t="s">
        <v>225</v>
      </c>
      <c r="D77" s="102">
        <f>VLOOKUP(C77,[1]附件2!$C$10:$M$102,11,FALSE)</f>
        <v>-0.77000000000001</v>
      </c>
      <c r="E77" s="102">
        <f>VLOOKUP(C77,[1]附件2!$C$10:$P$91,14,FALSE)</f>
        <v>-5.21000000000001</v>
      </c>
      <c r="F77" s="102">
        <f t="shared" si="5"/>
        <v>-5.98000000000002</v>
      </c>
      <c r="G77" s="70"/>
      <c r="I77" s="120"/>
      <c r="J77" s="120" t="s">
        <v>226</v>
      </c>
      <c r="K77" s="121" t="s">
        <v>227</v>
      </c>
      <c r="L77" s="38">
        <v>168</v>
      </c>
      <c r="M77" s="3" t="b">
        <f t="shared" si="4"/>
        <v>1</v>
      </c>
    </row>
    <row r="78" ht="24" customHeight="1" spans="1:13">
      <c r="A78" s="55"/>
      <c r="B78" s="60" t="s">
        <v>228</v>
      </c>
      <c r="C78" s="56" t="s">
        <v>229</v>
      </c>
      <c r="D78" s="102">
        <f>VLOOKUP(C78,[1]附件2!$C$10:$M$102,11,FALSE)</f>
        <v>-8.84999999999999</v>
      </c>
      <c r="E78" s="102">
        <f>VLOOKUP(C78,[1]附件2!$C$10:$P$91,14,FALSE)</f>
        <v>-9.75</v>
      </c>
      <c r="F78" s="102">
        <f t="shared" si="5"/>
        <v>-18.6</v>
      </c>
      <c r="G78" s="70"/>
      <c r="I78" s="120"/>
      <c r="J78" s="120" t="s">
        <v>230</v>
      </c>
      <c r="K78" s="121" t="s">
        <v>231</v>
      </c>
      <c r="L78" s="38">
        <v>91</v>
      </c>
      <c r="M78" s="3" t="b">
        <f t="shared" si="4"/>
        <v>1</v>
      </c>
    </row>
    <row r="79" ht="24" customHeight="1" spans="1:13">
      <c r="A79" s="59"/>
      <c r="B79" s="60" t="s">
        <v>232</v>
      </c>
      <c r="C79" s="56" t="s">
        <v>233</v>
      </c>
      <c r="D79" s="102">
        <f>VLOOKUP(C79,[1]附件2!$C$10:$M$102,11,FALSE)</f>
        <v>0</v>
      </c>
      <c r="E79" s="102">
        <f>VLOOKUP(C79,[1]附件2!$C$10:$P$91,14,FALSE)</f>
        <v>0</v>
      </c>
      <c r="F79" s="102">
        <f t="shared" si="5"/>
        <v>0</v>
      </c>
      <c r="G79" s="70"/>
      <c r="I79" s="120"/>
      <c r="J79" s="120" t="s">
        <v>234</v>
      </c>
      <c r="K79" s="121" t="s">
        <v>235</v>
      </c>
      <c r="L79" s="38">
        <v>0</v>
      </c>
      <c r="M79" s="3" t="b">
        <f t="shared" si="4"/>
        <v>1</v>
      </c>
    </row>
    <row r="80" ht="24" customHeight="1" spans="1:13">
      <c r="A80" s="54" t="s">
        <v>236</v>
      </c>
      <c r="B80" s="43"/>
      <c r="C80" s="53" t="s">
        <v>237</v>
      </c>
      <c r="D80" s="102">
        <f>VLOOKUP(C80,[1]附件2!$C$10:$M$102,11,FALSE)</f>
        <v>-20.39</v>
      </c>
      <c r="E80" s="102">
        <f>VLOOKUP(C80,[1]附件2!$C$10:$P$91,14,FALSE)</f>
        <v>-2.70999999999998</v>
      </c>
      <c r="F80" s="102">
        <f t="shared" si="5"/>
        <v>-23.1</v>
      </c>
      <c r="G80" s="70"/>
      <c r="I80" s="120" t="s">
        <v>238</v>
      </c>
      <c r="J80" s="118"/>
      <c r="K80" s="117" t="s">
        <v>239</v>
      </c>
      <c r="L80" s="26">
        <v>407</v>
      </c>
      <c r="M80" s="3" t="b">
        <f t="shared" si="4"/>
        <v>1</v>
      </c>
    </row>
    <row r="81" ht="24" customHeight="1" spans="1:13">
      <c r="A81" s="55"/>
      <c r="B81" s="56" t="s">
        <v>240</v>
      </c>
      <c r="C81" s="56" t="s">
        <v>241</v>
      </c>
      <c r="D81" s="102">
        <f>VLOOKUP(C81,[1]附件2!$C$10:$M$102,11,FALSE)</f>
        <v>-21.44</v>
      </c>
      <c r="E81" s="102">
        <f>VLOOKUP(C81,[1]附件2!$C$10:$P$91,14,FALSE)</f>
        <v>2.10000000000002</v>
      </c>
      <c r="F81" s="102">
        <f t="shared" si="5"/>
        <v>-19.34</v>
      </c>
      <c r="G81" s="70"/>
      <c r="I81" s="120"/>
      <c r="J81" s="121" t="s">
        <v>242</v>
      </c>
      <c r="K81" s="121" t="s">
        <v>243</v>
      </c>
      <c r="L81" s="38">
        <v>378</v>
      </c>
      <c r="M81" s="3" t="b">
        <f t="shared" si="4"/>
        <v>1</v>
      </c>
    </row>
    <row r="82" ht="24" customHeight="1" spans="1:13">
      <c r="A82" s="59"/>
      <c r="B82" s="56" t="s">
        <v>244</v>
      </c>
      <c r="C82" s="56" t="s">
        <v>245</v>
      </c>
      <c r="D82" s="102">
        <f>VLOOKUP(C82,[1]附件2!$C$10:$M$102,11,FALSE)</f>
        <v>1.05</v>
      </c>
      <c r="E82" s="102">
        <f>VLOOKUP(C82,[1]附件2!$C$10:$P$91,14,FALSE)</f>
        <v>-4.81</v>
      </c>
      <c r="F82" s="102">
        <f t="shared" si="5"/>
        <v>-3.76</v>
      </c>
      <c r="G82" s="70"/>
      <c r="I82" s="120"/>
      <c r="J82" s="121" t="s">
        <v>246</v>
      </c>
      <c r="K82" s="121" t="s">
        <v>247</v>
      </c>
      <c r="L82" s="38">
        <v>29</v>
      </c>
      <c r="M82" s="3" t="b">
        <f t="shared" si="4"/>
        <v>1</v>
      </c>
    </row>
    <row r="83" ht="24" customHeight="1" spans="1:13">
      <c r="A83" s="54" t="s">
        <v>248</v>
      </c>
      <c r="B83" s="43"/>
      <c r="C83" s="53" t="s">
        <v>249</v>
      </c>
      <c r="D83" s="102">
        <f>VLOOKUP(C83,[1]附件2!$C$10:$M$102,11,FALSE)</f>
        <v>68.39</v>
      </c>
      <c r="E83" s="102">
        <f>VLOOKUP(C83,[1]附件2!$C$10:$P$91,14,FALSE)</f>
        <v>66.78</v>
      </c>
      <c r="F83" s="102">
        <f t="shared" si="5"/>
        <v>135.17</v>
      </c>
      <c r="G83" s="70"/>
      <c r="I83" s="120" t="s">
        <v>250</v>
      </c>
      <c r="J83" s="118"/>
      <c r="K83" s="117" t="s">
        <v>251</v>
      </c>
      <c r="L83" s="26">
        <v>576</v>
      </c>
      <c r="M83" s="3" t="b">
        <f t="shared" si="4"/>
        <v>1</v>
      </c>
    </row>
    <row r="84" ht="24" customHeight="1" spans="1:13">
      <c r="A84" s="59"/>
      <c r="B84" s="56" t="s">
        <v>252</v>
      </c>
      <c r="C84" s="56" t="s">
        <v>253</v>
      </c>
      <c r="D84" s="102">
        <f>VLOOKUP(C84,[1]附件2!$C$10:$M$102,11,FALSE)</f>
        <v>68.39</v>
      </c>
      <c r="E84" s="102">
        <f>VLOOKUP(C84,[1]附件2!$C$10:$P$91,14,FALSE)</f>
        <v>66.78</v>
      </c>
      <c r="F84" s="102">
        <f t="shared" si="5"/>
        <v>135.17</v>
      </c>
      <c r="G84" s="70"/>
      <c r="I84" s="120"/>
      <c r="J84" s="121" t="s">
        <v>254</v>
      </c>
      <c r="K84" s="121" t="s">
        <v>255</v>
      </c>
      <c r="L84" s="38">
        <v>576</v>
      </c>
      <c r="M84" s="3" t="b">
        <f t="shared" si="4"/>
        <v>1</v>
      </c>
    </row>
    <row r="85" ht="24" customHeight="1" spans="1:13">
      <c r="A85" s="54" t="s">
        <v>256</v>
      </c>
      <c r="B85" s="43"/>
      <c r="C85" s="53" t="s">
        <v>257</v>
      </c>
      <c r="D85" s="102">
        <f>VLOOKUP(C85,[1]附件2!$C$10:$M$102,11,FALSE)</f>
        <v>59.22</v>
      </c>
      <c r="E85" s="102">
        <f>VLOOKUP(C85,[1]附件2!$C$10:$P$91,14,FALSE)</f>
        <v>21.72</v>
      </c>
      <c r="F85" s="102">
        <f t="shared" si="5"/>
        <v>80.94</v>
      </c>
      <c r="G85" s="70"/>
      <c r="I85" s="120" t="s">
        <v>258</v>
      </c>
      <c r="J85" s="118"/>
      <c r="K85" s="117" t="s">
        <v>259</v>
      </c>
      <c r="L85" s="26">
        <v>367</v>
      </c>
      <c r="M85" s="3" t="b">
        <f t="shared" si="4"/>
        <v>1</v>
      </c>
    </row>
    <row r="86" s="93" customFormat="1" ht="24" customHeight="1" spans="1:14">
      <c r="A86" s="55"/>
      <c r="B86" s="62" t="s">
        <v>260</v>
      </c>
      <c r="C86" s="25" t="s">
        <v>261</v>
      </c>
      <c r="D86" s="102">
        <f>VLOOKUP(C86,[1]附件2!$C$10:$M$102,11,FALSE)</f>
        <v>59.22</v>
      </c>
      <c r="E86" s="102">
        <f>VLOOKUP(C86,[1]附件2!$C$10:$P$91,14,FALSE)</f>
        <v>21.72</v>
      </c>
      <c r="F86" s="102">
        <f t="shared" si="5"/>
        <v>80.94</v>
      </c>
      <c r="G86" s="82"/>
      <c r="I86" s="120"/>
      <c r="J86" s="121" t="s">
        <v>262</v>
      </c>
      <c r="K86" s="110" t="s">
        <v>263</v>
      </c>
      <c r="L86" s="114">
        <v>367</v>
      </c>
      <c r="M86" s="3" t="b">
        <f t="shared" si="4"/>
        <v>1</v>
      </c>
      <c r="N86" s="10"/>
    </row>
    <row r="87" ht="24" customHeight="1" spans="1:14">
      <c r="A87" s="55"/>
      <c r="B87" s="63"/>
      <c r="C87" s="56" t="s">
        <v>264</v>
      </c>
      <c r="D87" s="102">
        <f>VLOOKUP(C87,[1]附件2!$C$10:$M$102,11,FALSE)</f>
        <v>51.61</v>
      </c>
      <c r="E87" s="102">
        <f>VLOOKUP(C87,[1]附件2!$C$10:$P$91,14,FALSE)</f>
        <v>22.23</v>
      </c>
      <c r="F87" s="102">
        <f t="shared" si="5"/>
        <v>73.84</v>
      </c>
      <c r="G87" s="70"/>
      <c r="I87" s="120"/>
      <c r="J87" s="121"/>
      <c r="K87" s="121" t="s">
        <v>265</v>
      </c>
      <c r="L87" s="38">
        <v>268</v>
      </c>
      <c r="M87" s="3" t="b">
        <f t="shared" si="4"/>
        <v>1</v>
      </c>
      <c r="N87" s="93"/>
    </row>
    <row r="88" ht="24" customHeight="1" spans="1:13">
      <c r="A88" s="55"/>
      <c r="B88" s="63"/>
      <c r="C88" s="56" t="s">
        <v>266</v>
      </c>
      <c r="D88" s="102">
        <f>VLOOKUP(C88,[1]附件2!$C$10:$M$102,11,FALSE)</f>
        <v>7.60999999999999</v>
      </c>
      <c r="E88" s="102">
        <f>VLOOKUP(C88,[1]附件2!$C$10:$P$91,14,FALSE)</f>
        <v>-0.510000000000005</v>
      </c>
      <c r="F88" s="102">
        <f t="shared" si="5"/>
        <v>7.09999999999998</v>
      </c>
      <c r="G88" s="70"/>
      <c r="I88" s="120"/>
      <c r="J88" s="121"/>
      <c r="K88" s="121" t="s">
        <v>267</v>
      </c>
      <c r="L88" s="38">
        <v>99</v>
      </c>
      <c r="M88" s="3" t="b">
        <f t="shared" si="4"/>
        <v>1</v>
      </c>
    </row>
    <row r="89" ht="24" customHeight="1" spans="1:13">
      <c r="A89" s="59"/>
      <c r="B89" s="64"/>
      <c r="C89" s="56" t="s">
        <v>268</v>
      </c>
      <c r="D89" s="102">
        <f>VLOOKUP(C89,[1]附件2!$C$10:$M$102,11,FALSE)</f>
        <v>0</v>
      </c>
      <c r="E89" s="102">
        <f>VLOOKUP(C89,[1]附件2!$C$10:$P$91,14,FALSE)</f>
        <v>0</v>
      </c>
      <c r="F89" s="102">
        <f t="shared" si="5"/>
        <v>0</v>
      </c>
      <c r="G89" s="70"/>
      <c r="I89" s="120"/>
      <c r="J89" s="121"/>
      <c r="K89" s="121" t="s">
        <v>269</v>
      </c>
      <c r="L89" s="38">
        <v>0</v>
      </c>
      <c r="M89" s="3" t="b">
        <f t="shared" si="4"/>
        <v>1</v>
      </c>
    </row>
    <row r="90" ht="24" customHeight="1" spans="1:13">
      <c r="A90" s="54" t="s">
        <v>270</v>
      </c>
      <c r="B90" s="43"/>
      <c r="C90" s="53" t="s">
        <v>271</v>
      </c>
      <c r="D90" s="102">
        <f>VLOOKUP(C90,[1]附件2!$C$10:$M$102,11,FALSE)</f>
        <v>51.82</v>
      </c>
      <c r="E90" s="102">
        <f>VLOOKUP(C90,[1]附件2!$C$10:$P$91,14,FALSE)</f>
        <v>-23.44</v>
      </c>
      <c r="F90" s="102">
        <f t="shared" si="5"/>
        <v>28.38</v>
      </c>
      <c r="G90" s="70"/>
      <c r="I90" s="120" t="s">
        <v>272</v>
      </c>
      <c r="J90" s="118"/>
      <c r="K90" s="117" t="s">
        <v>273</v>
      </c>
      <c r="L90" s="26">
        <v>359</v>
      </c>
      <c r="M90" s="3" t="b">
        <f t="shared" si="4"/>
        <v>1</v>
      </c>
    </row>
    <row r="91" ht="24" customHeight="1" spans="1:13">
      <c r="A91" s="55"/>
      <c r="B91" s="56" t="s">
        <v>274</v>
      </c>
      <c r="C91" s="56" t="s">
        <v>275</v>
      </c>
      <c r="D91" s="102">
        <f>VLOOKUP(C91,[1]附件2!$C$10:$M$102,11,FALSE)</f>
        <v>73.34</v>
      </c>
      <c r="E91" s="102">
        <f>VLOOKUP(C91,[1]附件2!$C$10:$P$91,14,FALSE)</f>
        <v>-18.34</v>
      </c>
      <c r="F91" s="102">
        <f t="shared" si="5"/>
        <v>55</v>
      </c>
      <c r="G91" s="70"/>
      <c r="I91" s="120"/>
      <c r="J91" s="121" t="s">
        <v>276</v>
      </c>
      <c r="K91" s="121" t="s">
        <v>277</v>
      </c>
      <c r="L91" s="38">
        <v>314</v>
      </c>
      <c r="M91" s="3" t="b">
        <f t="shared" si="4"/>
        <v>1</v>
      </c>
    </row>
    <row r="92" ht="24" customHeight="1" spans="1:13">
      <c r="A92" s="59"/>
      <c r="B92" s="56" t="s">
        <v>278</v>
      </c>
      <c r="C92" s="56" t="s">
        <v>279</v>
      </c>
      <c r="D92" s="102">
        <f>VLOOKUP(C92,[1]附件2!$C$10:$M$102,11,FALSE)</f>
        <v>-21.52</v>
      </c>
      <c r="E92" s="102">
        <f>VLOOKUP(C92,[1]附件2!$C$10:$P$91,14,FALSE)</f>
        <v>-5.1</v>
      </c>
      <c r="F92" s="102">
        <f t="shared" si="5"/>
        <v>-26.62</v>
      </c>
      <c r="G92" s="70"/>
      <c r="I92" s="120"/>
      <c r="J92" s="121" t="s">
        <v>280</v>
      </c>
      <c r="K92" s="121" t="s">
        <v>281</v>
      </c>
      <c r="L92" s="38">
        <v>45</v>
      </c>
      <c r="M92" s="3" t="b">
        <f t="shared" si="4"/>
        <v>1</v>
      </c>
    </row>
  </sheetData>
  <autoFilter ref="A7:XFC92">
    <extLst/>
  </autoFilter>
  <mergeCells count="66">
    <mergeCell ref="A2:G2"/>
    <mergeCell ref="A3:G3"/>
    <mergeCell ref="B6:C6"/>
    <mergeCell ref="J6:K6"/>
    <mergeCell ref="B7:C7"/>
    <mergeCell ref="J7:K7"/>
    <mergeCell ref="B9:C9"/>
    <mergeCell ref="J9:K9"/>
    <mergeCell ref="A4:A5"/>
    <mergeCell ref="A10:A13"/>
    <mergeCell ref="A15:A24"/>
    <mergeCell ref="A25:A29"/>
    <mergeCell ref="A30:A36"/>
    <mergeCell ref="A37:A41"/>
    <mergeCell ref="A42:A45"/>
    <mergeCell ref="A46:A51"/>
    <mergeCell ref="A52:A58"/>
    <mergeCell ref="A59:A66"/>
    <mergeCell ref="A67:A71"/>
    <mergeCell ref="A72:A74"/>
    <mergeCell ref="A75:A79"/>
    <mergeCell ref="A80:A82"/>
    <mergeCell ref="A83:A84"/>
    <mergeCell ref="A85:A89"/>
    <mergeCell ref="A90:A92"/>
    <mergeCell ref="B4:B5"/>
    <mergeCell ref="B10:B13"/>
    <mergeCell ref="B16:B24"/>
    <mergeCell ref="B25:B28"/>
    <mergeCell ref="B31:B36"/>
    <mergeCell ref="B38:B40"/>
    <mergeCell ref="B53:B56"/>
    <mergeCell ref="B60:B65"/>
    <mergeCell ref="B68:B71"/>
    <mergeCell ref="B86:B89"/>
    <mergeCell ref="C4:C5"/>
    <mergeCell ref="D4:D5"/>
    <mergeCell ref="E4:E5"/>
    <mergeCell ref="F4:F5"/>
    <mergeCell ref="G4:G5"/>
    <mergeCell ref="G11:G13"/>
    <mergeCell ref="G69:G71"/>
    <mergeCell ref="I10:I13"/>
    <mergeCell ref="I15:I24"/>
    <mergeCell ref="I25:I29"/>
    <mergeCell ref="I30:I36"/>
    <mergeCell ref="I37:I41"/>
    <mergeCell ref="I42:I45"/>
    <mergeCell ref="I46:I51"/>
    <mergeCell ref="I52:I58"/>
    <mergeCell ref="I59:I66"/>
    <mergeCell ref="I67:I71"/>
    <mergeCell ref="I75:I79"/>
    <mergeCell ref="I80:I82"/>
    <mergeCell ref="I83:I84"/>
    <mergeCell ref="I85:I89"/>
    <mergeCell ref="I90:I92"/>
    <mergeCell ref="J10:J13"/>
    <mergeCell ref="J16:J24"/>
    <mergeCell ref="J25:J28"/>
    <mergeCell ref="J31:J36"/>
    <mergeCell ref="J38:J40"/>
    <mergeCell ref="J53:J56"/>
    <mergeCell ref="J60:J65"/>
    <mergeCell ref="J68:J71"/>
    <mergeCell ref="J86:J89"/>
  </mergeCells>
  <printOptions horizontalCentered="1"/>
  <pageMargins left="0.700694444444445" right="0.700694444444445" top="0.554861111111111" bottom="0.554861111111111" header="0.298611111111111" footer="0.298611111111111"/>
  <pageSetup paperSize="9" scale="69" fitToHeight="0" orientation="portrait" horizontalDpi="600"/>
  <headerFooter>
    <oddFooter>&amp;C&amp;P</oddFooter>
  </headerFooter>
  <rowBreaks count="2" manualBreakCount="2">
    <brk id="41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3.5"/>
  <cols>
    <col min="1" max="1" width="9.5" style="10" customWidth="1"/>
    <col min="2" max="2" width="20.625" style="10" customWidth="1"/>
    <col min="3" max="3" width="37.875" style="10" customWidth="1"/>
    <col min="4" max="4" width="13.75" style="11" customWidth="1"/>
    <col min="5" max="5" width="16.5" style="12" customWidth="1"/>
    <col min="6" max="6" width="13.8333333333333" style="10" customWidth="1"/>
    <col min="7" max="7" width="13.75" style="10"/>
    <col min="8" max="8" width="21.5" style="10" customWidth="1"/>
    <col min="9" max="9" width="12.625" style="10" customWidth="1"/>
    <col min="10" max="10" width="57" style="10" customWidth="1"/>
    <col min="11" max="11" width="15" style="10" customWidth="1"/>
    <col min="12" max="12" width="12.625" style="10"/>
    <col min="13" max="13" width="20.6666666666667" style="10" customWidth="1"/>
    <col min="14" max="14" width="11.5" style="10"/>
    <col min="15" max="16384" width="9" style="10"/>
  </cols>
  <sheetData>
    <row r="1" s="1" customFormat="1" ht="18.75" spans="1:9">
      <c r="A1" s="13" t="s">
        <v>282</v>
      </c>
      <c r="B1" s="14"/>
      <c r="C1" s="15"/>
      <c r="D1" s="16"/>
      <c r="E1" s="14"/>
      <c r="G1" s="65"/>
      <c r="H1" s="66"/>
      <c r="I1" s="85"/>
    </row>
    <row r="2" ht="39.95" customHeight="1" spans="1:9">
      <c r="A2" s="17" t="s">
        <v>283</v>
      </c>
      <c r="B2" s="17"/>
      <c r="C2" s="17"/>
      <c r="D2" s="18"/>
      <c r="E2" s="17"/>
      <c r="I2" s="86"/>
    </row>
    <row r="3" ht="30.95" customHeight="1" spans="1:13">
      <c r="A3" s="19" t="s">
        <v>284</v>
      </c>
      <c r="B3" s="19"/>
      <c r="C3" s="19"/>
      <c r="D3" s="20"/>
      <c r="E3" s="67"/>
      <c r="H3"/>
      <c r="I3"/>
      <c r="J3"/>
      <c r="K3"/>
      <c r="L3"/>
      <c r="M3"/>
    </row>
    <row r="4" s="2" customFormat="1" ht="30" customHeight="1" spans="1:13">
      <c r="A4" s="21" t="s">
        <v>10</v>
      </c>
      <c r="B4" s="21" t="s">
        <v>11</v>
      </c>
      <c r="C4" s="22" t="s">
        <v>12</v>
      </c>
      <c r="D4" s="23" t="s">
        <v>8</v>
      </c>
      <c r="E4" s="68" t="s">
        <v>285</v>
      </c>
      <c r="G4" s="10"/>
      <c r="H4"/>
      <c r="I4"/>
      <c r="J4"/>
      <c r="K4"/>
      <c r="L4"/>
      <c r="M4"/>
    </row>
    <row r="5" s="2" customFormat="1" ht="30" customHeight="1" spans="1:12">
      <c r="A5" s="21"/>
      <c r="B5" s="21"/>
      <c r="C5" s="22"/>
      <c r="D5" s="23"/>
      <c r="E5" s="69"/>
      <c r="G5" s="10"/>
      <c r="H5" s="10"/>
      <c r="I5" s="10"/>
      <c r="J5" s="10"/>
      <c r="K5" s="10"/>
      <c r="L5" s="10"/>
    </row>
    <row r="6" s="3" customFormat="1" ht="32" customHeight="1" spans="1:12">
      <c r="A6" s="24"/>
      <c r="B6" s="25" t="s">
        <v>15</v>
      </c>
      <c r="C6" s="25"/>
      <c r="D6" s="26">
        <v>12287</v>
      </c>
      <c r="E6" s="70"/>
      <c r="F6" s="71"/>
      <c r="G6"/>
      <c r="H6"/>
      <c r="I6"/>
      <c r="J6"/>
      <c r="K6" s="10"/>
      <c r="L6" s="10"/>
    </row>
    <row r="7" s="3" customFormat="1" ht="24" customHeight="1" spans="1:12">
      <c r="A7" s="27"/>
      <c r="B7" s="28" t="s">
        <v>17</v>
      </c>
      <c r="C7" s="29"/>
      <c r="D7" s="26">
        <v>5337</v>
      </c>
      <c r="E7" s="70"/>
      <c r="F7" s="71"/>
      <c r="G7"/>
      <c r="H7"/>
      <c r="I7"/>
      <c r="J7"/>
      <c r="K7" s="10"/>
      <c r="L7" s="10"/>
    </row>
    <row r="8" s="4" customFormat="1" ht="24" customHeight="1" spans="1:12">
      <c r="A8" s="30" t="s">
        <v>21</v>
      </c>
      <c r="B8" s="31" t="s">
        <v>22</v>
      </c>
      <c r="C8" s="31" t="s">
        <v>20</v>
      </c>
      <c r="D8" s="32">
        <v>5337</v>
      </c>
      <c r="E8" s="72"/>
      <c r="F8" s="71"/>
      <c r="G8"/>
      <c r="H8" s="73"/>
      <c r="I8" s="73"/>
      <c r="J8" s="73"/>
      <c r="K8" s="10"/>
      <c r="L8" s="10"/>
    </row>
    <row r="9" s="5" customFormat="1" ht="24" customHeight="1" spans="1:12">
      <c r="A9" s="25"/>
      <c r="B9" s="28" t="s">
        <v>24</v>
      </c>
      <c r="C9" s="29"/>
      <c r="D9" s="26">
        <v>6950</v>
      </c>
      <c r="E9" s="74"/>
      <c r="F9" s="71"/>
      <c r="G9"/>
      <c r="H9"/>
      <c r="I9"/>
      <c r="J9"/>
      <c r="K9" s="10"/>
      <c r="L9" s="10"/>
    </row>
    <row r="10" s="5" customFormat="1" ht="24" customHeight="1" spans="1:12">
      <c r="A10" s="33" t="s">
        <v>21</v>
      </c>
      <c r="B10" s="34"/>
      <c r="C10" s="35" t="s">
        <v>28</v>
      </c>
      <c r="D10" s="26">
        <v>3334</v>
      </c>
      <c r="E10" s="75"/>
      <c r="F10" s="71"/>
      <c r="G10"/>
      <c r="H10" s="76"/>
      <c r="I10" s="76"/>
      <c r="J10" s="76"/>
      <c r="K10" s="8"/>
      <c r="L10" s="8"/>
    </row>
    <row r="11" s="6" customFormat="1" ht="24" customHeight="1" spans="1:12">
      <c r="A11" s="33"/>
      <c r="B11" s="36" t="s">
        <v>22</v>
      </c>
      <c r="C11" s="37" t="s">
        <v>20</v>
      </c>
      <c r="D11" s="38">
        <v>2435</v>
      </c>
      <c r="E11" s="77"/>
      <c r="F11" s="71"/>
      <c r="G11"/>
      <c r="H11" s="76"/>
      <c r="I11" s="76"/>
      <c r="J11" s="76"/>
      <c r="K11" s="8"/>
      <c r="L11" s="8"/>
    </row>
    <row r="12" s="6" customFormat="1" ht="24" customHeight="1" spans="1:12">
      <c r="A12" s="33"/>
      <c r="B12" s="39"/>
      <c r="C12" s="37" t="s">
        <v>31</v>
      </c>
      <c r="D12" s="38">
        <v>362</v>
      </c>
      <c r="E12" s="78"/>
      <c r="F12" s="71"/>
      <c r="G12"/>
      <c r="H12" s="8"/>
      <c r="I12" s="8"/>
      <c r="J12" s="8"/>
      <c r="K12" s="8"/>
      <c r="L12" s="8"/>
    </row>
    <row r="13" s="6" customFormat="1" ht="24" customHeight="1" spans="1:12">
      <c r="A13" s="33"/>
      <c r="B13" s="40"/>
      <c r="C13" s="37" t="s">
        <v>286</v>
      </c>
      <c r="D13" s="38">
        <v>500</v>
      </c>
      <c r="E13" s="79"/>
      <c r="F13" s="71"/>
      <c r="G13"/>
      <c r="H13" s="8"/>
      <c r="I13" s="8"/>
      <c r="J13" s="8"/>
      <c r="K13" s="8"/>
      <c r="L13" s="8"/>
    </row>
    <row r="14" s="6" customFormat="1" ht="24" customHeight="1" spans="1:12">
      <c r="A14" s="33"/>
      <c r="B14" s="34"/>
      <c r="C14" s="37" t="s">
        <v>287</v>
      </c>
      <c r="D14" s="38">
        <v>37</v>
      </c>
      <c r="E14" s="80"/>
      <c r="F14" s="71"/>
      <c r="G14"/>
      <c r="H14" s="8"/>
      <c r="I14" s="8"/>
      <c r="J14" s="8"/>
      <c r="K14" s="8"/>
      <c r="L14" s="8"/>
    </row>
    <row r="15" s="7" customFormat="1" ht="24" customHeight="1" spans="1:12">
      <c r="A15" s="41"/>
      <c r="B15" s="42"/>
      <c r="C15" s="35" t="s">
        <v>35</v>
      </c>
      <c r="D15" s="26">
        <v>3616</v>
      </c>
      <c r="E15" s="81"/>
      <c r="F15" s="71"/>
      <c r="G15"/>
      <c r="H15" s="8"/>
      <c r="I15" s="8"/>
      <c r="J15" s="8"/>
      <c r="K15" s="8"/>
      <c r="L15" s="8"/>
    </row>
    <row r="16" s="8" customFormat="1" ht="24" customHeight="1" spans="1:10">
      <c r="A16" s="36" t="s">
        <v>38</v>
      </c>
      <c r="B16" s="43"/>
      <c r="C16" s="44" t="s">
        <v>39</v>
      </c>
      <c r="D16" s="26">
        <v>414</v>
      </c>
      <c r="E16" s="70"/>
      <c r="F16" s="71"/>
      <c r="G16"/>
      <c r="H16" s="76"/>
      <c r="I16" s="76"/>
      <c r="J16" s="76"/>
    </row>
    <row r="17" s="8" customFormat="1" ht="24" customHeight="1" spans="1:10">
      <c r="A17" s="39"/>
      <c r="B17" s="45" t="s">
        <v>42</v>
      </c>
      <c r="C17" s="44" t="s">
        <v>43</v>
      </c>
      <c r="D17" s="26">
        <v>263</v>
      </c>
      <c r="E17" s="70"/>
      <c r="F17" s="71"/>
      <c r="G17"/>
      <c r="H17" s="76"/>
      <c r="I17" s="76"/>
      <c r="J17" s="76"/>
    </row>
    <row r="18" s="8" customFormat="1" ht="24" customHeight="1" spans="1:10">
      <c r="A18" s="39"/>
      <c r="B18" s="46"/>
      <c r="C18" s="47" t="s">
        <v>45</v>
      </c>
      <c r="D18" s="38">
        <v>42</v>
      </c>
      <c r="E18" s="70"/>
      <c r="F18" s="71"/>
      <c r="G18"/>
      <c r="H18" s="76"/>
      <c r="I18" s="76"/>
      <c r="J18" s="76"/>
    </row>
    <row r="19" s="8" customFormat="1" ht="24" customHeight="1" spans="1:12">
      <c r="A19" s="39"/>
      <c r="B19" s="46"/>
      <c r="C19" s="47" t="s">
        <v>47</v>
      </c>
      <c r="D19" s="38">
        <v>144</v>
      </c>
      <c r="E19" s="70"/>
      <c r="F19" s="71"/>
      <c r="G19"/>
      <c r="H19" s="76"/>
      <c r="I19" s="76"/>
      <c r="J19" s="76"/>
      <c r="K19" s="87"/>
      <c r="L19" s="88"/>
    </row>
    <row r="20" s="8" customFormat="1" ht="24" customHeight="1" spans="1:10">
      <c r="A20" s="39"/>
      <c r="B20" s="46"/>
      <c r="C20" s="47" t="s">
        <v>49</v>
      </c>
      <c r="D20" s="38">
        <v>0</v>
      </c>
      <c r="E20" s="70"/>
      <c r="F20" s="71"/>
      <c r="G20"/>
      <c r="H20" s="76"/>
      <c r="I20" s="76"/>
      <c r="J20" s="76"/>
    </row>
    <row r="21" s="8" customFormat="1" ht="24" customHeight="1" spans="1:10">
      <c r="A21" s="39"/>
      <c r="B21" s="46"/>
      <c r="C21" s="47" t="s">
        <v>51</v>
      </c>
      <c r="D21" s="38">
        <v>18</v>
      </c>
      <c r="E21" s="70"/>
      <c r="F21" s="71"/>
      <c r="G21"/>
      <c r="H21" s="76"/>
      <c r="I21" s="76"/>
      <c r="J21" s="76"/>
    </row>
    <row r="22" s="8" customFormat="1" ht="24" customHeight="1" spans="1:10">
      <c r="A22" s="39"/>
      <c r="B22" s="46"/>
      <c r="C22" s="47" t="s">
        <v>53</v>
      </c>
      <c r="D22" s="38">
        <v>0</v>
      </c>
      <c r="E22" s="70"/>
      <c r="F22" s="71"/>
      <c r="G22"/>
      <c r="H22" s="76"/>
      <c r="I22" s="76"/>
      <c r="J22" s="76"/>
    </row>
    <row r="23" s="8" customFormat="1" ht="24" customHeight="1" spans="1:10">
      <c r="A23" s="39"/>
      <c r="B23" s="46"/>
      <c r="C23" s="47" t="s">
        <v>55</v>
      </c>
      <c r="D23" s="38">
        <v>3</v>
      </c>
      <c r="E23" s="70"/>
      <c r="F23" s="71"/>
      <c r="G23"/>
      <c r="H23" s="76"/>
      <c r="I23" s="76"/>
      <c r="J23" s="76"/>
    </row>
    <row r="24" s="8" customFormat="1" ht="24" customHeight="1" spans="1:10">
      <c r="A24" s="40"/>
      <c r="B24" s="48"/>
      <c r="C24" s="47" t="s">
        <v>59</v>
      </c>
      <c r="D24" s="38">
        <v>56</v>
      </c>
      <c r="E24" s="70"/>
      <c r="F24" s="71"/>
      <c r="G24"/>
      <c r="H24" s="76"/>
      <c r="I24" s="76"/>
      <c r="J24" s="76"/>
    </row>
    <row r="25" s="9" customFormat="1" ht="24" customHeight="1" spans="1:12">
      <c r="A25" s="39" t="s">
        <v>38</v>
      </c>
      <c r="B25" s="49" t="s">
        <v>62</v>
      </c>
      <c r="C25" s="42" t="s">
        <v>63</v>
      </c>
      <c r="D25" s="26">
        <v>122</v>
      </c>
      <c r="E25" s="82"/>
      <c r="F25" s="71"/>
      <c r="G25"/>
      <c r="H25" s="8"/>
      <c r="I25" s="8"/>
      <c r="J25" s="8"/>
      <c r="K25" s="8"/>
      <c r="L25" s="8"/>
    </row>
    <row r="26" s="8" customFormat="1" ht="24" customHeight="1" spans="1:7">
      <c r="A26" s="39"/>
      <c r="B26" s="50"/>
      <c r="C26" s="40" t="s">
        <v>65</v>
      </c>
      <c r="D26" s="38">
        <v>15</v>
      </c>
      <c r="E26" s="70"/>
      <c r="F26" s="71"/>
      <c r="G26"/>
    </row>
    <row r="27" s="8" customFormat="1" ht="24" customHeight="1" spans="1:7">
      <c r="A27" s="39"/>
      <c r="B27" s="50"/>
      <c r="C27" s="51" t="s">
        <v>67</v>
      </c>
      <c r="D27" s="38">
        <v>62</v>
      </c>
      <c r="E27" s="70"/>
      <c r="F27" s="71"/>
      <c r="G27"/>
    </row>
    <row r="28" s="8" customFormat="1" ht="24" customHeight="1" spans="1:7">
      <c r="A28" s="39"/>
      <c r="B28" s="52"/>
      <c r="C28" s="47" t="s">
        <v>69</v>
      </c>
      <c r="D28" s="38">
        <v>45</v>
      </c>
      <c r="E28" s="70"/>
      <c r="F28" s="71"/>
      <c r="G28"/>
    </row>
    <row r="29" s="8" customFormat="1" ht="24" customHeight="1" spans="1:7">
      <c r="A29" s="40"/>
      <c r="B29" s="51" t="s">
        <v>72</v>
      </c>
      <c r="C29" s="47" t="s">
        <v>73</v>
      </c>
      <c r="D29" s="26">
        <v>29</v>
      </c>
      <c r="E29" s="70"/>
      <c r="F29" s="71"/>
      <c r="G29"/>
    </row>
    <row r="30" s="8" customFormat="1" ht="24" customHeight="1" spans="1:7">
      <c r="A30" s="36" t="s">
        <v>76</v>
      </c>
      <c r="B30" s="43"/>
      <c r="C30" s="53" t="s">
        <v>77</v>
      </c>
      <c r="D30" s="26">
        <v>151</v>
      </c>
      <c r="E30" s="70"/>
      <c r="F30" s="71"/>
      <c r="G30"/>
    </row>
    <row r="31" s="8" customFormat="1" ht="24" customHeight="1" spans="1:7">
      <c r="A31" s="39"/>
      <c r="B31" s="45" t="s">
        <v>80</v>
      </c>
      <c r="C31" s="44" t="s">
        <v>81</v>
      </c>
      <c r="D31" s="26">
        <v>151</v>
      </c>
      <c r="E31" s="70"/>
      <c r="F31" s="71"/>
      <c r="G31"/>
    </row>
    <row r="32" s="8" customFormat="1" ht="24" customHeight="1" spans="1:7">
      <c r="A32" s="39"/>
      <c r="B32" s="46"/>
      <c r="C32" s="47" t="s">
        <v>83</v>
      </c>
      <c r="D32" s="38">
        <v>23</v>
      </c>
      <c r="E32" s="70"/>
      <c r="F32" s="71"/>
      <c r="G32"/>
    </row>
    <row r="33" s="8" customFormat="1" ht="24" customHeight="1" spans="1:7">
      <c r="A33" s="39"/>
      <c r="B33" s="46"/>
      <c r="C33" s="47" t="s">
        <v>85</v>
      </c>
      <c r="D33" s="38">
        <v>0</v>
      </c>
      <c r="E33" s="70"/>
      <c r="F33" s="71"/>
      <c r="G33"/>
    </row>
    <row r="34" s="8" customFormat="1" ht="24" customHeight="1" spans="1:7">
      <c r="A34" s="39"/>
      <c r="B34" s="46"/>
      <c r="C34" s="47" t="s">
        <v>87</v>
      </c>
      <c r="D34" s="38">
        <v>0</v>
      </c>
      <c r="E34" s="70"/>
      <c r="F34" s="71"/>
      <c r="G34"/>
    </row>
    <row r="35" s="8" customFormat="1" ht="24" customHeight="1" spans="1:7">
      <c r="A35" s="39"/>
      <c r="B35" s="46"/>
      <c r="C35" s="47" t="s">
        <v>89</v>
      </c>
      <c r="D35" s="38">
        <v>128</v>
      </c>
      <c r="E35" s="70"/>
      <c r="F35" s="71"/>
      <c r="G35"/>
    </row>
    <row r="36" s="8" customFormat="1" ht="24" customHeight="1" spans="1:7">
      <c r="A36" s="40"/>
      <c r="B36" s="48"/>
      <c r="C36" s="47" t="s">
        <v>90</v>
      </c>
      <c r="D36" s="38">
        <v>0</v>
      </c>
      <c r="E36" s="83" t="s">
        <v>91</v>
      </c>
      <c r="F36" s="71"/>
      <c r="G36"/>
    </row>
    <row r="37" s="8" customFormat="1" ht="24" customHeight="1" spans="1:7">
      <c r="A37" s="54" t="s">
        <v>95</v>
      </c>
      <c r="B37" s="43"/>
      <c r="C37" s="53" t="s">
        <v>96</v>
      </c>
      <c r="D37" s="26">
        <v>137</v>
      </c>
      <c r="E37" s="70"/>
      <c r="F37" s="71"/>
      <c r="G37"/>
    </row>
    <row r="38" s="8" customFormat="1" ht="24" customHeight="1" spans="1:7">
      <c r="A38" s="55"/>
      <c r="B38" s="56" t="s">
        <v>99</v>
      </c>
      <c r="C38" s="57" t="s">
        <v>100</v>
      </c>
      <c r="D38" s="26">
        <v>83</v>
      </c>
      <c r="E38" s="70"/>
      <c r="F38" s="71"/>
      <c r="G38"/>
    </row>
    <row r="39" s="8" customFormat="1" ht="24" customHeight="1" spans="1:7">
      <c r="A39" s="55"/>
      <c r="B39" s="56"/>
      <c r="C39" s="58" t="s">
        <v>103</v>
      </c>
      <c r="D39" s="38">
        <v>28</v>
      </c>
      <c r="E39" s="83" t="s">
        <v>102</v>
      </c>
      <c r="F39" s="71"/>
      <c r="G39"/>
    </row>
    <row r="40" s="8" customFormat="1" ht="24" customHeight="1" spans="1:7">
      <c r="A40" s="55"/>
      <c r="B40" s="56"/>
      <c r="C40" s="58" t="s">
        <v>105</v>
      </c>
      <c r="D40" s="38">
        <v>55</v>
      </c>
      <c r="E40" s="70"/>
      <c r="F40" s="71"/>
      <c r="G40"/>
    </row>
    <row r="41" s="8" customFormat="1" ht="24" customHeight="1" spans="1:7">
      <c r="A41" s="59"/>
      <c r="B41" s="60" t="s">
        <v>108</v>
      </c>
      <c r="C41" s="56" t="s">
        <v>109</v>
      </c>
      <c r="D41" s="38">
        <v>54</v>
      </c>
      <c r="E41" s="70"/>
      <c r="F41" s="71"/>
      <c r="G41"/>
    </row>
    <row r="42" s="8" customFormat="1" ht="24" customHeight="1" spans="1:7">
      <c r="A42" s="54" t="s">
        <v>112</v>
      </c>
      <c r="B42" s="43"/>
      <c r="C42" s="53" t="s">
        <v>113</v>
      </c>
      <c r="D42" s="26">
        <v>123</v>
      </c>
      <c r="E42" s="70"/>
      <c r="F42" s="71"/>
      <c r="G42"/>
    </row>
    <row r="43" s="8" customFormat="1" ht="24" customHeight="1" spans="1:7">
      <c r="A43" s="55"/>
      <c r="B43" s="56" t="s">
        <v>116</v>
      </c>
      <c r="C43" s="56" t="s">
        <v>117</v>
      </c>
      <c r="D43" s="38">
        <v>119</v>
      </c>
      <c r="E43" s="70"/>
      <c r="F43" s="71"/>
      <c r="G43"/>
    </row>
    <row r="44" s="8" customFormat="1" ht="24" customHeight="1" spans="1:7">
      <c r="A44" s="55"/>
      <c r="B44" s="60" t="s">
        <v>120</v>
      </c>
      <c r="C44" s="56" t="s">
        <v>121</v>
      </c>
      <c r="D44" s="38">
        <v>0</v>
      </c>
      <c r="E44" s="70"/>
      <c r="F44" s="71"/>
      <c r="G44"/>
    </row>
    <row r="45" s="8" customFormat="1" ht="24" customHeight="1" spans="1:7">
      <c r="A45" s="59"/>
      <c r="B45" s="60" t="s">
        <v>124</v>
      </c>
      <c r="C45" s="56" t="s">
        <v>125</v>
      </c>
      <c r="D45" s="38">
        <v>4</v>
      </c>
      <c r="E45" s="70"/>
      <c r="F45" s="71"/>
      <c r="G45"/>
    </row>
    <row r="46" s="8" customFormat="1" ht="24" customHeight="1" spans="1:7">
      <c r="A46" s="54" t="s">
        <v>128</v>
      </c>
      <c r="B46" s="43"/>
      <c r="C46" s="53" t="s">
        <v>129</v>
      </c>
      <c r="D46" s="26">
        <v>264</v>
      </c>
      <c r="E46" s="70"/>
      <c r="F46" s="71"/>
      <c r="G46"/>
    </row>
    <row r="47" s="8" customFormat="1" ht="24" customHeight="1" spans="1:7">
      <c r="A47" s="55"/>
      <c r="B47" s="56" t="s">
        <v>132</v>
      </c>
      <c r="C47" s="56" t="s">
        <v>133</v>
      </c>
      <c r="D47" s="38">
        <v>135</v>
      </c>
      <c r="E47" s="70"/>
      <c r="F47" s="71"/>
      <c r="G47"/>
    </row>
    <row r="48" s="8" customFormat="1" ht="24" customHeight="1" spans="1:7">
      <c r="A48" s="55"/>
      <c r="B48" s="56" t="s">
        <v>136</v>
      </c>
      <c r="C48" s="56" t="s">
        <v>137</v>
      </c>
      <c r="D48" s="38">
        <v>58</v>
      </c>
      <c r="E48" s="70"/>
      <c r="F48" s="71"/>
      <c r="G48"/>
    </row>
    <row r="49" s="8" customFormat="1" ht="24" customHeight="1" spans="1:7">
      <c r="A49" s="55"/>
      <c r="B49" s="56" t="s">
        <v>140</v>
      </c>
      <c r="C49" s="56" t="s">
        <v>141</v>
      </c>
      <c r="D49" s="38">
        <v>0</v>
      </c>
      <c r="E49" s="70"/>
      <c r="F49" s="71"/>
      <c r="G49"/>
    </row>
    <row r="50" s="6" customFormat="1" ht="24" customHeight="1" spans="1:12">
      <c r="A50" s="55"/>
      <c r="B50" s="33" t="s">
        <v>144</v>
      </c>
      <c r="C50" s="37" t="s">
        <v>145</v>
      </c>
      <c r="D50" s="38">
        <v>36</v>
      </c>
      <c r="E50" s="70"/>
      <c r="F50" s="71"/>
      <c r="G50"/>
      <c r="H50" s="8"/>
      <c r="I50" s="8"/>
      <c r="J50" s="8"/>
      <c r="K50" s="8"/>
      <c r="L50" s="8"/>
    </row>
    <row r="51" s="6" customFormat="1" ht="24" customHeight="1" spans="1:12">
      <c r="A51" s="55"/>
      <c r="B51" s="56" t="s">
        <v>148</v>
      </c>
      <c r="C51" s="56" t="s">
        <v>149</v>
      </c>
      <c r="D51" s="38">
        <v>34</v>
      </c>
      <c r="E51" s="70"/>
      <c r="F51" s="71"/>
      <c r="G51"/>
      <c r="H51" s="8"/>
      <c r="I51" s="8"/>
      <c r="J51" s="8"/>
      <c r="K51" s="8"/>
      <c r="L51" s="8"/>
    </row>
    <row r="52" s="8" customFormat="1" ht="24" customHeight="1" spans="1:7">
      <c r="A52" s="59"/>
      <c r="B52" s="61" t="s">
        <v>288</v>
      </c>
      <c r="C52" s="56" t="s">
        <v>289</v>
      </c>
      <c r="D52" s="38">
        <v>1</v>
      </c>
      <c r="E52" s="83" t="s">
        <v>290</v>
      </c>
      <c r="F52" s="71"/>
      <c r="G52"/>
    </row>
    <row r="53" s="8" customFormat="1" ht="24" customHeight="1" spans="1:7">
      <c r="A53" s="54" t="s">
        <v>152</v>
      </c>
      <c r="B53" s="43"/>
      <c r="C53" s="53" t="s">
        <v>153</v>
      </c>
      <c r="D53" s="26">
        <v>470</v>
      </c>
      <c r="E53" s="70"/>
      <c r="F53" s="71"/>
      <c r="G53"/>
    </row>
    <row r="54" s="9" customFormat="1" ht="24" customHeight="1" spans="1:12">
      <c r="A54" s="55"/>
      <c r="B54" s="62" t="s">
        <v>156</v>
      </c>
      <c r="C54" s="25" t="s">
        <v>157</v>
      </c>
      <c r="D54" s="26">
        <v>412</v>
      </c>
      <c r="E54" s="82"/>
      <c r="F54" s="71"/>
      <c r="G54"/>
      <c r="H54" s="84"/>
      <c r="I54" s="8"/>
      <c r="J54" s="8"/>
      <c r="K54" s="8"/>
      <c r="L54" s="8"/>
    </row>
    <row r="55" s="8" customFormat="1" ht="24" customHeight="1" spans="1:7">
      <c r="A55" s="55"/>
      <c r="B55" s="63"/>
      <c r="C55" s="56" t="s">
        <v>159</v>
      </c>
      <c r="D55" s="38">
        <v>0</v>
      </c>
      <c r="E55" s="70"/>
      <c r="F55" s="71"/>
      <c r="G55"/>
    </row>
    <row r="56" s="8" customFormat="1" ht="24" customHeight="1" spans="1:7">
      <c r="A56" s="55"/>
      <c r="B56" s="63"/>
      <c r="C56" s="56" t="s">
        <v>161</v>
      </c>
      <c r="D56" s="38">
        <v>407</v>
      </c>
      <c r="E56" s="70"/>
      <c r="F56" s="71"/>
      <c r="G56"/>
    </row>
    <row r="57" s="8" customFormat="1" ht="24" customHeight="1" spans="1:7">
      <c r="A57" s="55"/>
      <c r="B57" s="64"/>
      <c r="C57" s="56" t="s">
        <v>163</v>
      </c>
      <c r="D57" s="38">
        <v>5</v>
      </c>
      <c r="E57" s="70"/>
      <c r="F57" s="71"/>
      <c r="G57"/>
    </row>
    <row r="58" s="6" customFormat="1" ht="24" customHeight="1" spans="1:12">
      <c r="A58" s="55"/>
      <c r="B58" s="33" t="s">
        <v>166</v>
      </c>
      <c r="C58" s="37" t="s">
        <v>167</v>
      </c>
      <c r="D58" s="26">
        <v>28</v>
      </c>
      <c r="E58" s="70"/>
      <c r="F58" s="71"/>
      <c r="G58"/>
      <c r="H58" s="8"/>
      <c r="I58" s="8"/>
      <c r="J58" s="8"/>
      <c r="K58" s="8"/>
      <c r="L58" s="8"/>
    </row>
    <row r="59" s="8" customFormat="1" ht="24" customHeight="1" spans="1:7">
      <c r="A59" s="59"/>
      <c r="B59" s="60" t="s">
        <v>170</v>
      </c>
      <c r="C59" s="56" t="s">
        <v>171</v>
      </c>
      <c r="D59" s="26">
        <v>30</v>
      </c>
      <c r="E59" s="70"/>
      <c r="F59" s="71"/>
      <c r="G59"/>
    </row>
    <row r="60" s="8" customFormat="1" ht="24" customHeight="1" spans="1:7">
      <c r="A60" s="54" t="s">
        <v>174</v>
      </c>
      <c r="B60" s="43"/>
      <c r="C60" s="53" t="s">
        <v>175</v>
      </c>
      <c r="D60" s="26">
        <v>448</v>
      </c>
      <c r="E60" s="70"/>
      <c r="F60" s="71"/>
      <c r="G60"/>
    </row>
    <row r="61" s="9" customFormat="1" ht="24" customHeight="1" spans="1:12">
      <c r="A61" s="55"/>
      <c r="B61" s="62" t="s">
        <v>178</v>
      </c>
      <c r="C61" s="25" t="s">
        <v>179</v>
      </c>
      <c r="D61" s="26">
        <v>396</v>
      </c>
      <c r="E61" s="82"/>
      <c r="F61" s="71"/>
      <c r="G61"/>
      <c r="H61" s="8"/>
      <c r="I61" s="8"/>
      <c r="J61" s="8"/>
      <c r="K61" s="8"/>
      <c r="L61" s="8"/>
    </row>
    <row r="62" s="8" customFormat="1" ht="24" customHeight="1" spans="1:7">
      <c r="A62" s="55"/>
      <c r="B62" s="63"/>
      <c r="C62" s="56" t="s">
        <v>181</v>
      </c>
      <c r="D62" s="38">
        <v>0</v>
      </c>
      <c r="E62" s="70"/>
      <c r="F62" s="71"/>
      <c r="G62"/>
    </row>
    <row r="63" s="8" customFormat="1" ht="24" customHeight="1" spans="1:7">
      <c r="A63" s="55"/>
      <c r="B63" s="63"/>
      <c r="C63" s="56" t="s">
        <v>183</v>
      </c>
      <c r="D63" s="38">
        <v>260</v>
      </c>
      <c r="E63" s="70"/>
      <c r="F63" s="71"/>
      <c r="G63"/>
    </row>
    <row r="64" s="8" customFormat="1" ht="24" customHeight="1" spans="1:7">
      <c r="A64" s="55"/>
      <c r="B64" s="63"/>
      <c r="C64" s="56" t="s">
        <v>185</v>
      </c>
      <c r="D64" s="38">
        <v>0</v>
      </c>
      <c r="E64" s="70"/>
      <c r="F64" s="71"/>
      <c r="G64"/>
    </row>
    <row r="65" s="8" customFormat="1" ht="24" customHeight="1" spans="1:7">
      <c r="A65" s="55"/>
      <c r="B65" s="63"/>
      <c r="C65" s="56" t="s">
        <v>187</v>
      </c>
      <c r="D65" s="38">
        <v>67</v>
      </c>
      <c r="E65" s="70"/>
      <c r="F65" s="71"/>
      <c r="G65"/>
    </row>
    <row r="66" s="8" customFormat="1" ht="24" customHeight="1" spans="1:7">
      <c r="A66" s="55"/>
      <c r="B66" s="64"/>
      <c r="C66" s="56" t="s">
        <v>189</v>
      </c>
      <c r="D66" s="38">
        <v>69</v>
      </c>
      <c r="E66" s="70"/>
      <c r="F66" s="71"/>
      <c r="G66"/>
    </row>
    <row r="67" s="8" customFormat="1" ht="24" customHeight="1" spans="1:7">
      <c r="A67" s="59"/>
      <c r="B67" s="60" t="s">
        <v>192</v>
      </c>
      <c r="C67" s="56" t="s">
        <v>193</v>
      </c>
      <c r="D67" s="26">
        <v>52</v>
      </c>
      <c r="E67" s="70"/>
      <c r="F67" s="71"/>
      <c r="G67"/>
    </row>
    <row r="68" s="8" customFormat="1" ht="24" customHeight="1" spans="1:7">
      <c r="A68" s="62" t="s">
        <v>196</v>
      </c>
      <c r="B68" s="43"/>
      <c r="C68" s="53" t="s">
        <v>197</v>
      </c>
      <c r="D68" s="26">
        <v>272</v>
      </c>
      <c r="E68" s="70"/>
      <c r="F68" s="71"/>
      <c r="G68"/>
    </row>
    <row r="69" s="9" customFormat="1" ht="24" customHeight="1" spans="1:12">
      <c r="A69" s="63"/>
      <c r="B69" s="62" t="s">
        <v>200</v>
      </c>
      <c r="C69" s="25" t="s">
        <v>201</v>
      </c>
      <c r="D69" s="26">
        <v>272</v>
      </c>
      <c r="E69" s="82"/>
      <c r="F69" s="71"/>
      <c r="G69"/>
      <c r="H69" s="8"/>
      <c r="I69" s="8"/>
      <c r="J69" s="8"/>
      <c r="K69" s="8"/>
      <c r="L69" s="8"/>
    </row>
    <row r="70" s="8" customFormat="1" ht="24" customHeight="1" spans="1:7">
      <c r="A70" s="63"/>
      <c r="B70" s="63"/>
      <c r="C70" s="56" t="s">
        <v>203</v>
      </c>
      <c r="D70" s="38">
        <v>196</v>
      </c>
      <c r="E70" s="89"/>
      <c r="F70" s="71"/>
      <c r="G70"/>
    </row>
    <row r="71" s="8" customFormat="1" ht="24" customHeight="1" spans="1:7">
      <c r="A71" s="63"/>
      <c r="B71" s="63"/>
      <c r="C71" s="56" t="s">
        <v>205</v>
      </c>
      <c r="D71" s="38">
        <v>0</v>
      </c>
      <c r="E71" s="90"/>
      <c r="F71" s="71"/>
      <c r="G71"/>
    </row>
    <row r="72" s="8" customFormat="1" ht="24" customHeight="1" spans="1:7">
      <c r="A72" s="64"/>
      <c r="B72" s="64"/>
      <c r="C72" s="56" t="s">
        <v>207</v>
      </c>
      <c r="D72" s="38">
        <v>76</v>
      </c>
      <c r="E72" s="91"/>
      <c r="F72" s="71"/>
      <c r="G72"/>
    </row>
    <row r="73" s="8" customFormat="1" ht="24" customHeight="1" spans="1:7">
      <c r="A73" s="54" t="s">
        <v>210</v>
      </c>
      <c r="B73" s="43"/>
      <c r="C73" s="53" t="s">
        <v>211</v>
      </c>
      <c r="D73" s="26">
        <v>336</v>
      </c>
      <c r="E73" s="70"/>
      <c r="F73" s="71"/>
      <c r="G73"/>
    </row>
    <row r="74" s="8" customFormat="1" ht="24" customHeight="1" spans="1:7">
      <c r="A74" s="59"/>
      <c r="B74" s="56" t="s">
        <v>212</v>
      </c>
      <c r="C74" s="56" t="s">
        <v>213</v>
      </c>
      <c r="D74" s="26">
        <v>331</v>
      </c>
      <c r="E74" s="70"/>
      <c r="F74" s="71"/>
      <c r="G74"/>
    </row>
    <row r="75" s="8" customFormat="1" ht="24" customHeight="1" spans="1:7">
      <c r="A75" s="59"/>
      <c r="B75" s="56" t="s">
        <v>214</v>
      </c>
      <c r="C75" s="56" t="s">
        <v>215</v>
      </c>
      <c r="D75" s="26">
        <v>5</v>
      </c>
      <c r="E75" s="70"/>
      <c r="F75" s="71"/>
      <c r="G75"/>
    </row>
    <row r="76" s="8" customFormat="1" ht="24" customHeight="1" spans="1:7">
      <c r="A76" s="54" t="s">
        <v>218</v>
      </c>
      <c r="B76" s="43"/>
      <c r="C76" s="53" t="s">
        <v>219</v>
      </c>
      <c r="D76" s="38">
        <v>289</v>
      </c>
      <c r="E76" s="70"/>
      <c r="F76" s="71"/>
      <c r="G76"/>
    </row>
    <row r="77" s="8" customFormat="1" ht="24" customHeight="1" spans="1:7">
      <c r="A77" s="55"/>
      <c r="B77" s="56" t="s">
        <v>222</v>
      </c>
      <c r="C77" s="56" t="s">
        <v>223</v>
      </c>
      <c r="D77" s="26">
        <v>155</v>
      </c>
      <c r="E77" s="70"/>
      <c r="F77" s="71"/>
      <c r="G77"/>
    </row>
    <row r="78" s="8" customFormat="1" ht="24" customHeight="1" spans="1:7">
      <c r="A78" s="55"/>
      <c r="B78" s="60" t="s">
        <v>226</v>
      </c>
      <c r="C78" s="56" t="s">
        <v>227</v>
      </c>
      <c r="D78" s="26">
        <v>86</v>
      </c>
      <c r="E78" s="70"/>
      <c r="F78" s="71"/>
      <c r="G78"/>
    </row>
    <row r="79" s="8" customFormat="1" ht="24" customHeight="1" spans="1:7">
      <c r="A79" s="55"/>
      <c r="B79" s="60" t="s">
        <v>230</v>
      </c>
      <c r="C79" s="56" t="s">
        <v>231</v>
      </c>
      <c r="D79" s="26">
        <v>40</v>
      </c>
      <c r="E79" s="70"/>
      <c r="F79" s="71"/>
      <c r="G79"/>
    </row>
    <row r="80" s="8" customFormat="1" ht="24" customHeight="1" spans="1:7">
      <c r="A80" s="55"/>
      <c r="B80" s="60" t="s">
        <v>291</v>
      </c>
      <c r="C80" s="56" t="s">
        <v>235</v>
      </c>
      <c r="D80" s="26">
        <v>0</v>
      </c>
      <c r="E80" s="70"/>
      <c r="F80" s="71"/>
      <c r="G80"/>
    </row>
    <row r="81" s="8" customFormat="1" ht="24" customHeight="1" spans="1:7">
      <c r="A81" s="59"/>
      <c r="B81" s="60" t="s">
        <v>292</v>
      </c>
      <c r="C81" s="56" t="s">
        <v>293</v>
      </c>
      <c r="D81" s="26">
        <v>8</v>
      </c>
      <c r="E81" s="83"/>
      <c r="F81" s="71"/>
      <c r="G81"/>
    </row>
    <row r="82" s="8" customFormat="1" ht="24" customHeight="1" spans="1:7">
      <c r="A82" s="54" t="s">
        <v>238</v>
      </c>
      <c r="B82" s="43"/>
      <c r="C82" s="53" t="s">
        <v>239</v>
      </c>
      <c r="D82" s="38">
        <v>179</v>
      </c>
      <c r="E82" s="70"/>
      <c r="F82" s="71"/>
      <c r="G82"/>
    </row>
    <row r="83" s="8" customFormat="1" ht="24" customHeight="1" spans="1:7">
      <c r="A83" s="55"/>
      <c r="B83" s="56" t="s">
        <v>242</v>
      </c>
      <c r="C83" s="56" t="s">
        <v>243</v>
      </c>
      <c r="D83" s="26">
        <v>172</v>
      </c>
      <c r="E83" s="70"/>
      <c r="F83" s="71"/>
      <c r="G83"/>
    </row>
    <row r="84" s="8" customFormat="1" ht="24" customHeight="1" spans="1:7">
      <c r="A84" s="59"/>
      <c r="B84" s="56" t="s">
        <v>246</v>
      </c>
      <c r="C84" s="56" t="s">
        <v>247</v>
      </c>
      <c r="D84" s="26">
        <v>7</v>
      </c>
      <c r="E84" s="70"/>
      <c r="F84" s="71"/>
      <c r="G84"/>
    </row>
    <row r="85" s="8" customFormat="1" ht="24" customHeight="1" spans="1:7">
      <c r="A85" s="54" t="s">
        <v>250</v>
      </c>
      <c r="B85" s="43"/>
      <c r="C85" s="53" t="s">
        <v>251</v>
      </c>
      <c r="D85" s="38">
        <v>257</v>
      </c>
      <c r="E85" s="70"/>
      <c r="F85" s="71"/>
      <c r="G85"/>
    </row>
    <row r="86" s="8" customFormat="1" ht="24" customHeight="1" spans="1:7">
      <c r="A86" s="59"/>
      <c r="B86" s="56" t="s">
        <v>254</v>
      </c>
      <c r="C86" s="56" t="s">
        <v>255</v>
      </c>
      <c r="D86" s="26">
        <v>257</v>
      </c>
      <c r="E86" s="70"/>
      <c r="F86" s="71"/>
      <c r="G86"/>
    </row>
    <row r="87" s="8" customFormat="1" ht="24" customHeight="1" spans="1:7">
      <c r="A87" s="54" t="s">
        <v>258</v>
      </c>
      <c r="B87" s="43"/>
      <c r="C87" s="53" t="s">
        <v>259</v>
      </c>
      <c r="D87" s="38">
        <v>179</v>
      </c>
      <c r="E87" s="70"/>
      <c r="F87" s="71"/>
      <c r="G87"/>
    </row>
    <row r="88" s="9" customFormat="1" ht="24" customHeight="1" spans="1:12">
      <c r="A88" s="55"/>
      <c r="B88" s="62" t="s">
        <v>262</v>
      </c>
      <c r="C88" s="25" t="s">
        <v>263</v>
      </c>
      <c r="D88" s="26">
        <v>179</v>
      </c>
      <c r="E88" s="82"/>
      <c r="F88" s="71"/>
      <c r="G88"/>
      <c r="H88" s="8"/>
      <c r="I88" s="8"/>
      <c r="J88" s="8"/>
      <c r="K88" s="8"/>
      <c r="L88" s="8"/>
    </row>
    <row r="89" s="8" customFormat="1" ht="24" customHeight="1" spans="1:7">
      <c r="A89" s="55"/>
      <c r="B89" s="63"/>
      <c r="C89" s="56" t="s">
        <v>265</v>
      </c>
      <c r="D89" s="38">
        <v>149</v>
      </c>
      <c r="E89" s="70"/>
      <c r="F89" s="71"/>
      <c r="G89"/>
    </row>
    <row r="90" s="8" customFormat="1" ht="24" customHeight="1" spans="1:7">
      <c r="A90" s="55"/>
      <c r="B90" s="63"/>
      <c r="C90" s="56" t="s">
        <v>267</v>
      </c>
      <c r="D90" s="38">
        <v>30</v>
      </c>
      <c r="E90" s="70"/>
      <c r="F90" s="71"/>
      <c r="G90"/>
    </row>
    <row r="91" s="8" customFormat="1" ht="24" customHeight="1" spans="1:7">
      <c r="A91" s="59"/>
      <c r="B91" s="64"/>
      <c r="C91" s="56" t="s">
        <v>269</v>
      </c>
      <c r="D91" s="38">
        <v>0</v>
      </c>
      <c r="E91" s="70"/>
      <c r="F91" s="71"/>
      <c r="G91"/>
    </row>
    <row r="92" s="8" customFormat="1" ht="24" customHeight="1" spans="1:7">
      <c r="A92" s="54" t="s">
        <v>272</v>
      </c>
      <c r="B92" s="43"/>
      <c r="C92" s="53" t="s">
        <v>273</v>
      </c>
      <c r="D92" s="26">
        <v>97</v>
      </c>
      <c r="E92" s="70"/>
      <c r="F92" s="71"/>
      <c r="G92"/>
    </row>
    <row r="93" s="8" customFormat="1" ht="24" customHeight="1" spans="1:7">
      <c r="A93" s="55"/>
      <c r="B93" s="56" t="s">
        <v>276</v>
      </c>
      <c r="C93" s="56" t="s">
        <v>277</v>
      </c>
      <c r="D93" s="38">
        <v>83</v>
      </c>
      <c r="E93" s="70"/>
      <c r="F93" s="71"/>
      <c r="G93"/>
    </row>
    <row r="94" s="8" customFormat="1" ht="24" customHeight="1" spans="1:7">
      <c r="A94" s="59"/>
      <c r="B94" s="56" t="s">
        <v>280</v>
      </c>
      <c r="C94" s="56" t="s">
        <v>281</v>
      </c>
      <c r="D94" s="38">
        <v>14</v>
      </c>
      <c r="E94" s="70"/>
      <c r="F94" s="71"/>
      <c r="G94"/>
    </row>
  </sheetData>
  <autoFilter ref="A8:M94">
    <extLst/>
  </autoFilter>
  <mergeCells count="36">
    <mergeCell ref="A2:E2"/>
    <mergeCell ref="A3:E3"/>
    <mergeCell ref="B6:C6"/>
    <mergeCell ref="B7:C7"/>
    <mergeCell ref="B9:C9"/>
    <mergeCell ref="A4:A5"/>
    <mergeCell ref="A10:A14"/>
    <mergeCell ref="A16:A24"/>
    <mergeCell ref="A25:A29"/>
    <mergeCell ref="A30:A36"/>
    <mergeCell ref="A37:A41"/>
    <mergeCell ref="A42:A45"/>
    <mergeCell ref="A46:A52"/>
    <mergeCell ref="A53:A59"/>
    <mergeCell ref="A60:A67"/>
    <mergeCell ref="A68:A72"/>
    <mergeCell ref="A73:A75"/>
    <mergeCell ref="A76:A81"/>
    <mergeCell ref="A82:A84"/>
    <mergeCell ref="A85:A86"/>
    <mergeCell ref="A87:A91"/>
    <mergeCell ref="A92:A94"/>
    <mergeCell ref="B4:B5"/>
    <mergeCell ref="B11:B13"/>
    <mergeCell ref="B17:B24"/>
    <mergeCell ref="B25:B28"/>
    <mergeCell ref="B31:B36"/>
    <mergeCell ref="B38:B40"/>
    <mergeCell ref="B54:B57"/>
    <mergeCell ref="B61:B66"/>
    <mergeCell ref="B69:B72"/>
    <mergeCell ref="B88:B91"/>
    <mergeCell ref="C4:C5"/>
    <mergeCell ref="D4:D5"/>
    <mergeCell ref="E4:E5"/>
    <mergeCell ref="E70:E72"/>
  </mergeCells>
  <printOptions horizontalCentered="1"/>
  <pageMargins left="0.700694444444445" right="0.700694444444445" top="0.554861111111111" bottom="0.554861111111111" header="0.298611111111111" footer="0.298611111111111"/>
  <pageSetup paperSize="9" scale="53" fitToHeight="0" orientation="portrait" horizontalDpi="600"/>
  <headerFooter>
    <oddFooter>&amp;C&amp;P</oddFooter>
  </headerFooter>
  <rowBreaks count="2" manualBreakCount="2">
    <brk id="5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2023-09-23T23:45:00Z</dcterms:created>
  <dcterms:modified xsi:type="dcterms:W3CDTF">2024-09-25T13:02:12Z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CBDE6C81FC244DE78E9F5604AFB1F292_13</vt:lpwstr>
  </property>
  <property fmtid="{D5CDD505-2E9C-101B-9397-08002B2CF9AE}" pid="3" name="KSOProductBuildVer">
    <vt:lpwstr>2052-11.8.2.11717</vt:lpwstr>
  </property>
</Properties>
</file>