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7975" windowHeight="12345"/>
  </bookViews>
  <sheets>
    <sheet name="附件1" sheetId="9" r:id="rId1"/>
    <sheet name="附件2" sheetId="17" r:id="rId2"/>
    <sheet name="附件3" sheetId="18" r:id="rId3"/>
  </sheets>
  <externalReferences>
    <externalReference r:id="rId4"/>
  </externalReferences>
  <definedNames>
    <definedName name="_xlnm._FilterDatabase" localSheetId="0" hidden="1">附件1!$A$5:$R$205</definedName>
    <definedName name="_xlnm._FilterDatabase" localSheetId="1" hidden="1">附件2!$A$8:$M$45</definedName>
    <definedName name="_xlnm._FilterDatabase" localSheetId="2" hidden="1">附件3!$A$1:$M$115</definedName>
    <definedName name="_xlnm.Print_Titles" localSheetId="0">附件1!$4:$5</definedName>
    <definedName name="_xlnm.Print_Titles" localSheetId="1">附件2!$5:$5</definedName>
    <definedName name="_xlnm.Print_Titles" localSheetId="2">附件3!$3:$3</definedName>
  </definedNames>
  <calcPr calcId="145621"/>
</workbook>
</file>

<file path=xl/calcChain.xml><?xml version="1.0" encoding="utf-8"?>
<calcChain xmlns="http://schemas.openxmlformats.org/spreadsheetml/2006/main">
  <c r="L113" i="18" l="1"/>
  <c r="K113" i="18"/>
  <c r="J113" i="18"/>
  <c r="I113" i="18"/>
  <c r="L110" i="18"/>
  <c r="K110" i="18"/>
  <c r="J110" i="18"/>
  <c r="I110" i="18"/>
  <c r="L106" i="18"/>
  <c r="K106" i="18"/>
  <c r="J106" i="18"/>
  <c r="I106" i="18"/>
  <c r="L103" i="18"/>
  <c r="K103" i="18"/>
  <c r="J103" i="18"/>
  <c r="I103" i="18"/>
  <c r="L98" i="18"/>
  <c r="K98" i="18"/>
  <c r="J98" i="18"/>
  <c r="I98" i="18"/>
  <c r="L95" i="18"/>
  <c r="K95" i="18"/>
  <c r="J95" i="18"/>
  <c r="I95" i="18"/>
  <c r="L91" i="18"/>
  <c r="K91" i="18"/>
  <c r="J91" i="18"/>
  <c r="I91" i="18"/>
  <c r="L88" i="18"/>
  <c r="K88" i="18"/>
  <c r="J88" i="18"/>
  <c r="I88" i="18"/>
  <c r="L83" i="18"/>
  <c r="K83" i="18"/>
  <c r="J83" i="18"/>
  <c r="I83" i="18"/>
  <c r="L77" i="18"/>
  <c r="K77" i="18"/>
  <c r="J77" i="18"/>
  <c r="I77" i="18"/>
  <c r="L67" i="18"/>
  <c r="K67" i="18"/>
  <c r="J67" i="18"/>
  <c r="I67" i="18"/>
  <c r="L64" i="18"/>
  <c r="K64" i="18"/>
  <c r="J64" i="18"/>
  <c r="I64" i="18"/>
  <c r="L59" i="18"/>
  <c r="K59" i="18"/>
  <c r="J59" i="18"/>
  <c r="I59" i="18"/>
  <c r="L47" i="18"/>
  <c r="K47" i="18"/>
  <c r="J47" i="18"/>
  <c r="I47" i="18"/>
  <c r="L46" i="18"/>
  <c r="K46" i="18"/>
  <c r="J46" i="18"/>
  <c r="I46" i="18"/>
  <c r="K27" i="18"/>
  <c r="K26" i="18"/>
  <c r="K23" i="18"/>
  <c r="K22" i="18"/>
  <c r="L21" i="18"/>
  <c r="J21" i="18"/>
  <c r="I21" i="18"/>
  <c r="L17" i="18"/>
  <c r="K17" i="18"/>
  <c r="J17" i="18"/>
  <c r="I17" i="18"/>
  <c r="K16" i="18"/>
  <c r="K14" i="18"/>
  <c r="K13" i="18"/>
  <c r="K12" i="18"/>
  <c r="K11" i="18"/>
  <c r="K10" i="18"/>
  <c r="K9" i="18"/>
  <c r="L9" i="18" s="1"/>
  <c r="L8" i="18"/>
  <c r="L7" i="18"/>
  <c r="K6" i="18"/>
  <c r="L6" i="18" s="1"/>
  <c r="J5" i="18"/>
  <c r="I5" i="18"/>
  <c r="K21" i="18" l="1"/>
  <c r="I4" i="18"/>
  <c r="J4" i="18"/>
  <c r="L5" i="18"/>
  <c r="L4" i="18" s="1"/>
  <c r="K5" i="18"/>
  <c r="K4" i="18" s="1"/>
  <c r="Q48" i="9" l="1"/>
  <c r="I54" i="9"/>
  <c r="J54" i="9"/>
  <c r="K54" i="9"/>
  <c r="L54" i="9"/>
  <c r="M54" i="9"/>
  <c r="N54" i="9"/>
  <c r="O54" i="9"/>
  <c r="P54" i="9"/>
  <c r="I60" i="9"/>
  <c r="J60" i="9"/>
  <c r="K60" i="9"/>
  <c r="L60" i="9"/>
  <c r="M60" i="9"/>
  <c r="N60" i="9"/>
  <c r="O60" i="9"/>
  <c r="P60" i="9"/>
  <c r="I67" i="9"/>
  <c r="J67" i="9"/>
  <c r="K67" i="9"/>
  <c r="L67" i="9"/>
  <c r="M67" i="9"/>
  <c r="N67" i="9"/>
  <c r="O67" i="9"/>
  <c r="P67" i="9"/>
  <c r="H67" i="9"/>
  <c r="I77" i="9"/>
  <c r="J77" i="9"/>
  <c r="K77" i="9"/>
  <c r="L77" i="9"/>
  <c r="M77" i="9"/>
  <c r="N77" i="9"/>
  <c r="O77" i="9"/>
  <c r="P77" i="9"/>
  <c r="I84" i="9"/>
  <c r="J84" i="9"/>
  <c r="K84" i="9"/>
  <c r="L84" i="9"/>
  <c r="M84" i="9"/>
  <c r="N84" i="9"/>
  <c r="O84" i="9"/>
  <c r="P84" i="9"/>
  <c r="I90" i="9"/>
  <c r="I89" i="9" s="1"/>
  <c r="J90" i="9"/>
  <c r="J89" i="9" s="1"/>
  <c r="K90" i="9"/>
  <c r="K89" i="9" s="1"/>
  <c r="L90" i="9"/>
  <c r="L89" i="9" s="1"/>
  <c r="M90" i="9"/>
  <c r="M89" i="9" s="1"/>
  <c r="N90" i="9"/>
  <c r="N89" i="9" s="1"/>
  <c r="O90" i="9"/>
  <c r="O89" i="9" s="1"/>
  <c r="I97" i="9"/>
  <c r="J97" i="9"/>
  <c r="K97" i="9"/>
  <c r="L97" i="9"/>
  <c r="M97" i="9"/>
  <c r="N97" i="9"/>
  <c r="O97" i="9"/>
  <c r="P97" i="9"/>
  <c r="H97" i="9"/>
  <c r="I108" i="9"/>
  <c r="J108" i="9"/>
  <c r="K108" i="9"/>
  <c r="L108" i="9"/>
  <c r="M108" i="9"/>
  <c r="N108" i="9"/>
  <c r="O108" i="9"/>
  <c r="P108" i="9"/>
  <c r="I114" i="9"/>
  <c r="J114" i="9"/>
  <c r="K114" i="9"/>
  <c r="L114" i="9"/>
  <c r="M114" i="9"/>
  <c r="N114" i="9"/>
  <c r="O114" i="9"/>
  <c r="P114" i="9"/>
  <c r="H114" i="9"/>
  <c r="I119" i="9"/>
  <c r="J119" i="9"/>
  <c r="K119" i="9"/>
  <c r="L119" i="9"/>
  <c r="M119" i="9"/>
  <c r="N119" i="9"/>
  <c r="O119" i="9"/>
  <c r="P119" i="9"/>
  <c r="H119" i="9"/>
  <c r="I128" i="9"/>
  <c r="I127" i="9" s="1"/>
  <c r="J128" i="9"/>
  <c r="J127" i="9" s="1"/>
  <c r="K128" i="9"/>
  <c r="K127" i="9" s="1"/>
  <c r="L128" i="9"/>
  <c r="L127" i="9" s="1"/>
  <c r="M128" i="9"/>
  <c r="M127" i="9" s="1"/>
  <c r="N128" i="9"/>
  <c r="N127" i="9" s="1"/>
  <c r="O128" i="9"/>
  <c r="O127" i="9" s="1"/>
  <c r="P128" i="9"/>
  <c r="P127" i="9" s="1"/>
  <c r="I164" i="9"/>
  <c r="I161" i="9" s="1"/>
  <c r="J164" i="9"/>
  <c r="J161" i="9" s="1"/>
  <c r="K164" i="9"/>
  <c r="K161" i="9" s="1"/>
  <c r="L164" i="9"/>
  <c r="L161" i="9" s="1"/>
  <c r="M164" i="9"/>
  <c r="M161" i="9" s="1"/>
  <c r="N164" i="9"/>
  <c r="N161" i="9" s="1"/>
  <c r="O164" i="9"/>
  <c r="O161" i="9" s="1"/>
  <c r="P164" i="9"/>
  <c r="P161" i="9" s="1"/>
  <c r="I180" i="9"/>
  <c r="I179" i="9" s="1"/>
  <c r="J180" i="9"/>
  <c r="J179" i="9" s="1"/>
  <c r="K180" i="9"/>
  <c r="K179" i="9" s="1"/>
  <c r="L180" i="9"/>
  <c r="L179" i="9" s="1"/>
  <c r="M180" i="9"/>
  <c r="N180" i="9"/>
  <c r="N179" i="9" s="1"/>
  <c r="O180" i="9"/>
  <c r="O179" i="9" s="1"/>
  <c r="P180" i="9"/>
  <c r="P179" i="9" s="1"/>
  <c r="I142" i="9"/>
  <c r="J142" i="9"/>
  <c r="K142" i="9"/>
  <c r="L142" i="9"/>
  <c r="M142" i="9"/>
  <c r="N142" i="9"/>
  <c r="O142" i="9"/>
  <c r="P142" i="9"/>
  <c r="I138" i="9"/>
  <c r="J138" i="9"/>
  <c r="J137" i="9" s="1"/>
  <c r="K138" i="9"/>
  <c r="L138" i="9"/>
  <c r="L137" i="9" s="1"/>
  <c r="M138" i="9"/>
  <c r="N138" i="9"/>
  <c r="N137" i="9" s="1"/>
  <c r="O138" i="9"/>
  <c r="P138" i="9"/>
  <c r="P137" i="9" s="1"/>
  <c r="H138" i="9"/>
  <c r="I147" i="9"/>
  <c r="J147" i="9"/>
  <c r="K147" i="9"/>
  <c r="L147" i="9"/>
  <c r="M147" i="9"/>
  <c r="N147" i="9"/>
  <c r="O147" i="9"/>
  <c r="P147" i="9"/>
  <c r="H147" i="9"/>
  <c r="I157" i="9"/>
  <c r="J157" i="9"/>
  <c r="K157" i="9"/>
  <c r="L157" i="9"/>
  <c r="M157" i="9"/>
  <c r="N157" i="9"/>
  <c r="O157" i="9"/>
  <c r="P157" i="9"/>
  <c r="I153" i="9"/>
  <c r="I152" i="9" s="1"/>
  <c r="J153" i="9"/>
  <c r="J152" i="9" s="1"/>
  <c r="K153" i="9"/>
  <c r="K152" i="9" s="1"/>
  <c r="L153" i="9"/>
  <c r="L152" i="9" s="1"/>
  <c r="M153" i="9"/>
  <c r="M152" i="9" s="1"/>
  <c r="N153" i="9"/>
  <c r="N152" i="9" s="1"/>
  <c r="O153" i="9"/>
  <c r="O152" i="9" s="1"/>
  <c r="P153" i="9"/>
  <c r="H153" i="9"/>
  <c r="I169" i="9"/>
  <c r="I168" i="9" s="1"/>
  <c r="J169" i="9"/>
  <c r="J168" i="9" s="1"/>
  <c r="K169" i="9"/>
  <c r="K168" i="9" s="1"/>
  <c r="L169" i="9"/>
  <c r="L168" i="9" s="1"/>
  <c r="M169" i="9"/>
  <c r="M168" i="9" s="1"/>
  <c r="N169" i="9"/>
  <c r="N168" i="9" s="1"/>
  <c r="O169" i="9"/>
  <c r="O168" i="9" s="1"/>
  <c r="P169" i="9"/>
  <c r="P168" i="9" s="1"/>
  <c r="H169" i="9"/>
  <c r="H168" i="9" s="1"/>
  <c r="M179" i="9"/>
  <c r="I189" i="9"/>
  <c r="I188" i="9" s="1"/>
  <c r="J189" i="9"/>
  <c r="J188" i="9" s="1"/>
  <c r="K189" i="9"/>
  <c r="K188" i="9" s="1"/>
  <c r="L189" i="9"/>
  <c r="L188" i="9" s="1"/>
  <c r="M189" i="9"/>
  <c r="M188" i="9" s="1"/>
  <c r="N189" i="9"/>
  <c r="N188" i="9" s="1"/>
  <c r="O189" i="9"/>
  <c r="O188" i="9" s="1"/>
  <c r="P189" i="9"/>
  <c r="P188" i="9" s="1"/>
  <c r="H189" i="9"/>
  <c r="H188" i="9" s="1"/>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9" i="9"/>
  <c r="Q50" i="9"/>
  <c r="Q51" i="9"/>
  <c r="Q52" i="9"/>
  <c r="Q53" i="9"/>
  <c r="Q55" i="9"/>
  <c r="Q56" i="9"/>
  <c r="Q57" i="9"/>
  <c r="Q61" i="9"/>
  <c r="Q62" i="9"/>
  <c r="Q63" i="9"/>
  <c r="Q64" i="9"/>
  <c r="Q65" i="9"/>
  <c r="Q66" i="9"/>
  <c r="Q68" i="9"/>
  <c r="Q69" i="9"/>
  <c r="Q70" i="9"/>
  <c r="Q71" i="9"/>
  <c r="Q72" i="9"/>
  <c r="Q73" i="9"/>
  <c r="Q74" i="9"/>
  <c r="Q75" i="9"/>
  <c r="Q78" i="9"/>
  <c r="Q79" i="9"/>
  <c r="Q80" i="9"/>
  <c r="Q81" i="9"/>
  <c r="Q82" i="9"/>
  <c r="Q83" i="9"/>
  <c r="Q85" i="9"/>
  <c r="Q86" i="9"/>
  <c r="Q87" i="9"/>
  <c r="Q88" i="9"/>
  <c r="Q91" i="9"/>
  <c r="Q92" i="9"/>
  <c r="Q93" i="9"/>
  <c r="Q94" i="9"/>
  <c r="Q95" i="9"/>
  <c r="Q98" i="9"/>
  <c r="Q99" i="9"/>
  <c r="Q100" i="9"/>
  <c r="Q101" i="9"/>
  <c r="Q102" i="9"/>
  <c r="Q103" i="9"/>
  <c r="Q104" i="9"/>
  <c r="Q105" i="9"/>
  <c r="Q106" i="9"/>
  <c r="Q107" i="9"/>
  <c r="Q109" i="9"/>
  <c r="Q110" i="9"/>
  <c r="Q111" i="9"/>
  <c r="Q112" i="9"/>
  <c r="Q115" i="9"/>
  <c r="Q116" i="9"/>
  <c r="Q117" i="9"/>
  <c r="Q118" i="9"/>
  <c r="Q120" i="9"/>
  <c r="Q121" i="9"/>
  <c r="Q122" i="9"/>
  <c r="Q123" i="9"/>
  <c r="Q124" i="9"/>
  <c r="Q125" i="9"/>
  <c r="Q126" i="9"/>
  <c r="Q129" i="9"/>
  <c r="Q130" i="9"/>
  <c r="Q131" i="9"/>
  <c r="Q132" i="9"/>
  <c r="Q133" i="9"/>
  <c r="Q134" i="9"/>
  <c r="Q135" i="9"/>
  <c r="Q136" i="9"/>
  <c r="Q139" i="9"/>
  <c r="Q140" i="9"/>
  <c r="Q141" i="9"/>
  <c r="Q143" i="9"/>
  <c r="Q144" i="9"/>
  <c r="Q145" i="9"/>
  <c r="Q146" i="9"/>
  <c r="Q148" i="9"/>
  <c r="Q149" i="9"/>
  <c r="Q150" i="9"/>
  <c r="Q151" i="9"/>
  <c r="Q154" i="9"/>
  <c r="Q155" i="9"/>
  <c r="Q159" i="9"/>
  <c r="Q156" i="9"/>
  <c r="Q158" i="9"/>
  <c r="Q160" i="9"/>
  <c r="Q162" i="9"/>
  <c r="Q163" i="9"/>
  <c r="Q165" i="9"/>
  <c r="Q166" i="9"/>
  <c r="Q167" i="9"/>
  <c r="Q170" i="9"/>
  <c r="Q171" i="9"/>
  <c r="Q172" i="9"/>
  <c r="Q173" i="9"/>
  <c r="Q174" i="9"/>
  <c r="Q175" i="9"/>
  <c r="Q176" i="9"/>
  <c r="Q177" i="9"/>
  <c r="Q178" i="9"/>
  <c r="Q181" i="9"/>
  <c r="Q182" i="9"/>
  <c r="Q183" i="9"/>
  <c r="Q184" i="9"/>
  <c r="Q185" i="9"/>
  <c r="Q186" i="9"/>
  <c r="Q187" i="9"/>
  <c r="Q190" i="9"/>
  <c r="Q191" i="9"/>
  <c r="Q192" i="9"/>
  <c r="Q193" i="9"/>
  <c r="Q194" i="9"/>
  <c r="Q195" i="9"/>
  <c r="Q196" i="9"/>
  <c r="Q199" i="9"/>
  <c r="Q200" i="9"/>
  <c r="Q201" i="9"/>
  <c r="Q202" i="9"/>
  <c r="Q204" i="9"/>
  <c r="Q205" i="9"/>
  <c r="I203" i="9"/>
  <c r="J203" i="9"/>
  <c r="K203" i="9"/>
  <c r="L203" i="9"/>
  <c r="M203" i="9"/>
  <c r="N203" i="9"/>
  <c r="O203" i="9"/>
  <c r="P203" i="9"/>
  <c r="I198" i="9"/>
  <c r="I197" i="9" s="1"/>
  <c r="J198" i="9"/>
  <c r="J197" i="9" s="1"/>
  <c r="K198" i="9"/>
  <c r="K197" i="9" s="1"/>
  <c r="L198" i="9"/>
  <c r="L197" i="9" s="1"/>
  <c r="M198" i="9"/>
  <c r="M197" i="9" s="1"/>
  <c r="N198" i="9"/>
  <c r="N197" i="9" s="1"/>
  <c r="O198" i="9"/>
  <c r="O197" i="9" s="1"/>
  <c r="P198" i="9"/>
  <c r="P197" i="9" s="1"/>
  <c r="H198" i="9"/>
  <c r="M8" i="9"/>
  <c r="I8" i="9"/>
  <c r="J8" i="9"/>
  <c r="K8" i="9"/>
  <c r="L8" i="9"/>
  <c r="P8" i="9"/>
  <c r="H8" i="9"/>
  <c r="I9" i="9"/>
  <c r="J9" i="9"/>
  <c r="K9" i="9"/>
  <c r="L9" i="9"/>
  <c r="P9" i="9"/>
  <c r="H9" i="9"/>
  <c r="M7" i="9" l="1"/>
  <c r="P152" i="9"/>
  <c r="Q8" i="9"/>
  <c r="O113" i="9"/>
  <c r="Q189" i="9"/>
  <c r="Q188" i="9" s="1"/>
  <c r="M96" i="9"/>
  <c r="K76" i="9"/>
  <c r="Q54" i="9"/>
  <c r="K113" i="9"/>
  <c r="O96" i="9"/>
  <c r="K96" i="9"/>
  <c r="P96" i="9"/>
  <c r="L96" i="9"/>
  <c r="P76" i="9"/>
  <c r="L76" i="9"/>
  <c r="N59" i="9"/>
  <c r="J59" i="9"/>
  <c r="N96" i="9"/>
  <c r="O76" i="9"/>
  <c r="Q147" i="9"/>
  <c r="I96" i="9"/>
  <c r="M76" i="9"/>
  <c r="P113" i="9"/>
  <c r="L113" i="9"/>
  <c r="M59" i="9"/>
  <c r="I59" i="9"/>
  <c r="Q198" i="9"/>
  <c r="O137" i="9"/>
  <c r="K137" i="9"/>
  <c r="J96" i="9"/>
  <c r="P59" i="9"/>
  <c r="L59" i="9"/>
  <c r="I76" i="9"/>
  <c r="H113" i="9"/>
  <c r="M113" i="9"/>
  <c r="N113" i="9"/>
  <c r="J113" i="9"/>
  <c r="N76" i="9"/>
  <c r="J76" i="9"/>
  <c r="O59" i="9"/>
  <c r="K59" i="9"/>
  <c r="Q169" i="9"/>
  <c r="Q168" i="9" s="1"/>
  <c r="Q153" i="9"/>
  <c r="Q67" i="9"/>
  <c r="Q119" i="9"/>
  <c r="Q114" i="9"/>
  <c r="Q138" i="9"/>
  <c r="I137" i="9"/>
  <c r="M137" i="9"/>
  <c r="I113" i="9"/>
  <c r="Q97" i="9"/>
  <c r="N9" i="9"/>
  <c r="O9" i="9"/>
  <c r="O8" i="9"/>
  <c r="O7" i="9" s="1"/>
  <c r="N8" i="9"/>
  <c r="N7" i="9" s="1"/>
  <c r="M9" i="9"/>
  <c r="I44" i="17"/>
  <c r="I41" i="17"/>
  <c r="I39" i="17"/>
  <c r="I36" i="17"/>
  <c r="I33" i="17"/>
  <c r="I31" i="17"/>
  <c r="I28" i="17"/>
  <c r="I25" i="17" s="1"/>
  <c r="I26" i="17"/>
  <c r="I9" i="17"/>
  <c r="I8" i="17"/>
  <c r="I7" i="17" s="1"/>
  <c r="H203" i="9"/>
  <c r="Q203" i="9" s="1"/>
  <c r="H180" i="9"/>
  <c r="H179" i="9" s="1"/>
  <c r="H164" i="9"/>
  <c r="H157" i="9"/>
  <c r="H152" i="9" s="1"/>
  <c r="H142" i="9"/>
  <c r="Q142" i="9" s="1"/>
  <c r="H128" i="9"/>
  <c r="H127" i="9" s="1"/>
  <c r="H108" i="9"/>
  <c r="P90" i="9"/>
  <c r="P89" i="9" s="1"/>
  <c r="H90" i="9"/>
  <c r="H89" i="9" s="1"/>
  <c r="H84" i="9"/>
  <c r="Q84" i="9" s="1"/>
  <c r="H77" i="9"/>
  <c r="H60" i="9"/>
  <c r="H59" i="9" s="1"/>
  <c r="H54" i="9"/>
  <c r="I6" i="17" l="1"/>
  <c r="J58" i="9"/>
  <c r="Q9" i="9"/>
  <c r="Q7" i="9"/>
  <c r="O58" i="9"/>
  <c r="O6" i="9" s="1"/>
  <c r="N58" i="9"/>
  <c r="L58" i="9"/>
  <c r="K58" i="9"/>
  <c r="M58" i="9"/>
  <c r="M6" i="9" s="1"/>
  <c r="N6" i="9"/>
  <c r="P58" i="9"/>
  <c r="H197" i="9"/>
  <c r="Q137" i="9"/>
  <c r="Q197" i="9"/>
  <c r="I58" i="9"/>
  <c r="Q113" i="9"/>
  <c r="H137" i="9"/>
  <c r="H161" i="9"/>
  <c r="Q164" i="9"/>
  <c r="Q161" i="9" s="1"/>
  <c r="Q60" i="9"/>
  <c r="Q59" i="9" s="1"/>
  <c r="Q128" i="9"/>
  <c r="Q127" i="9" s="1"/>
  <c r="Q77" i="9"/>
  <c r="Q76" i="9" s="1"/>
  <c r="H76" i="9"/>
  <c r="H96" i="9"/>
  <c r="Q108" i="9"/>
  <c r="Q96" i="9" s="1"/>
  <c r="Q90" i="9"/>
  <c r="Q89" i="9" s="1"/>
  <c r="Q180" i="9"/>
  <c r="Q179" i="9" s="1"/>
  <c r="Q157" i="9"/>
  <c r="Q152" i="9" s="1"/>
  <c r="K7" i="9"/>
  <c r="J7" i="9"/>
  <c r="I7" i="9"/>
  <c r="P7" i="9"/>
  <c r="H7" i="9"/>
  <c r="L7" i="9"/>
  <c r="H58" i="9" l="1"/>
  <c r="H6" i="9" s="1"/>
  <c r="Q58" i="9"/>
  <c r="Q6" i="9" s="1"/>
  <c r="P6" i="9"/>
  <c r="K6" i="9"/>
  <c r="J6" i="9"/>
  <c r="I6" i="9"/>
  <c r="L6" i="9"/>
</calcChain>
</file>

<file path=xl/sharedStrings.xml><?xml version="1.0" encoding="utf-8"?>
<sst xmlns="http://schemas.openxmlformats.org/spreadsheetml/2006/main" count="1488" uniqueCount="625">
  <si>
    <t>附件1</t>
  </si>
  <si>
    <t>市州（单位）</t>
  </si>
  <si>
    <t>预算代码</t>
  </si>
  <si>
    <t>单位</t>
  </si>
  <si>
    <t>功能科目</t>
  </si>
  <si>
    <t>部门预算经济科目</t>
  </si>
  <si>
    <t>政府预算支出经济科目</t>
  </si>
  <si>
    <t>教育督导评估</t>
  </si>
  <si>
    <t>铸牢中华民族共同体意识教育示范校</t>
  </si>
  <si>
    <t>平安校园建设（疏堵结合防溺水试点县市区奖补）</t>
  </si>
  <si>
    <t>外资项目配套经费</t>
  </si>
  <si>
    <t>民办本科学校奖励</t>
  </si>
  <si>
    <t>合计下达</t>
  </si>
  <si>
    <t>备注</t>
  </si>
  <si>
    <t>督导经费</t>
  </si>
  <si>
    <t>教育督导研究专项课题经费</t>
  </si>
  <si>
    <t>全省合计</t>
  </si>
  <si>
    <t>省本级合计</t>
  </si>
  <si>
    <t>省教育厅</t>
  </si>
  <si>
    <t>省教育厅小计</t>
  </si>
  <si>
    <t>2050299其他普通教育支出</t>
  </si>
  <si>
    <t>30299其他商品和服务支出</t>
  </si>
  <si>
    <t>50502商品和服务支出</t>
  </si>
  <si>
    <t>吉首大学</t>
  </si>
  <si>
    <t>2050205高等教育</t>
  </si>
  <si>
    <t>湖南科技大学</t>
  </si>
  <si>
    <t>湖南师范大学</t>
  </si>
  <si>
    <t>南华大学</t>
  </si>
  <si>
    <t>湖南工业大学</t>
  </si>
  <si>
    <t>衡阳师范学院</t>
  </si>
  <si>
    <t>湖南第一师范学院</t>
  </si>
  <si>
    <t>义务教育优质均衡督导评估服务30万元</t>
  </si>
  <si>
    <t>湖南城市学院</t>
  </si>
  <si>
    <t>长沙民政职业技术学院</t>
  </si>
  <si>
    <t>2050305高等职业教育</t>
  </si>
  <si>
    <t>湖南科技职业学院</t>
  </si>
  <si>
    <t>湖南铁道职业技术学院</t>
  </si>
  <si>
    <t>湖南大众传媒职业技术学院</t>
  </si>
  <si>
    <t>湖南教育电视台</t>
  </si>
  <si>
    <t>2050502教育电视台</t>
  </si>
  <si>
    <t>湖南省“督学之星”宣传工作经费40万元</t>
  </si>
  <si>
    <t>湖南省教育科学研究院</t>
  </si>
  <si>
    <t>湖南省教育厅信息中心</t>
  </si>
  <si>
    <t>世行项目60万元</t>
  </si>
  <si>
    <t>中南大学</t>
  </si>
  <si>
    <t>湖南大学</t>
  </si>
  <si>
    <t>湖南医药学院</t>
  </si>
  <si>
    <t>湖南机电职业技术学院</t>
  </si>
  <si>
    <t>湖南理工职业技术学院</t>
  </si>
  <si>
    <t>湖南水利水电职业技术学院</t>
  </si>
  <si>
    <t>湖南现代物流职业技术学院</t>
  </si>
  <si>
    <t>实拨单位</t>
  </si>
  <si>
    <t>实拨单位小计</t>
  </si>
  <si>
    <t>湖南信息学院</t>
  </si>
  <si>
    <t>湖南涉外经济学院</t>
  </si>
  <si>
    <t>长沙医学院</t>
  </si>
  <si>
    <t>市州合计</t>
  </si>
  <si>
    <t>长沙市</t>
  </si>
  <si>
    <t>长沙市小计</t>
  </si>
  <si>
    <t>市本级小计</t>
  </si>
  <si>
    <t>市本级</t>
  </si>
  <si>
    <t>长沙卫生职业学院</t>
  </si>
  <si>
    <t>505对事业单位经常性补助</t>
  </si>
  <si>
    <t>长沙市周南中学</t>
  </si>
  <si>
    <t>2050204高中教育</t>
  </si>
  <si>
    <t>芙蓉区</t>
  </si>
  <si>
    <t>天心区</t>
  </si>
  <si>
    <t>浏阳市</t>
  </si>
  <si>
    <t>株洲市</t>
  </si>
  <si>
    <t>株洲市小计</t>
  </si>
  <si>
    <t>株洲师范高等专科学校</t>
  </si>
  <si>
    <t>湖南汽车工程职业学院</t>
  </si>
  <si>
    <t>天元区</t>
  </si>
  <si>
    <t>醴陵市小计</t>
  </si>
  <si>
    <t>醴陵市</t>
  </si>
  <si>
    <t>世行项目30万元</t>
  </si>
  <si>
    <t>醴陵市陶瓷烟花职业技术学校</t>
  </si>
  <si>
    <t>2050302中等职业教育</t>
  </si>
  <si>
    <t>以色列项目10万元</t>
  </si>
  <si>
    <t>攸县</t>
  </si>
  <si>
    <t>茶陵县</t>
  </si>
  <si>
    <t>湘潭市</t>
  </si>
  <si>
    <t>湘潭市小计</t>
  </si>
  <si>
    <t>湖南软件职业技术大学</t>
  </si>
  <si>
    <t>湘潭理工学院</t>
  </si>
  <si>
    <t>湘乡市</t>
  </si>
  <si>
    <t>衡阳市</t>
  </si>
  <si>
    <t>衡阳市小计</t>
  </si>
  <si>
    <t>湖南交通工程学院</t>
  </si>
  <si>
    <t>雁峰区</t>
  </si>
  <si>
    <t>衡南县</t>
  </si>
  <si>
    <t>衡南县职业中等专业学校</t>
  </si>
  <si>
    <t>常宁市小计</t>
  </si>
  <si>
    <t>常宁市</t>
  </si>
  <si>
    <t>常宁市教师进修学校</t>
  </si>
  <si>
    <t>常宁市水口山镇松阳完全小学</t>
  </si>
  <si>
    <t>2050202小学教育</t>
  </si>
  <si>
    <t>耒阳市</t>
  </si>
  <si>
    <t>邵阳市</t>
  </si>
  <si>
    <t>邵阳市小计</t>
  </si>
  <si>
    <t>邵阳职业技术学院</t>
  </si>
  <si>
    <t>邵东市</t>
  </si>
  <si>
    <t>邵东市第一中学</t>
  </si>
  <si>
    <t>洞口县</t>
  </si>
  <si>
    <t>新宁县</t>
  </si>
  <si>
    <t>邵阳县</t>
  </si>
  <si>
    <t>城步县</t>
  </si>
  <si>
    <t>邵阳市城步苗族自治县直属机关幼儿园</t>
  </si>
  <si>
    <t>2050201学前教育</t>
  </si>
  <si>
    <t>绥宁县</t>
  </si>
  <si>
    <t>绥宁县东山侗族乡学校</t>
  </si>
  <si>
    <t>岳阳市</t>
  </si>
  <si>
    <t>岳阳市小计</t>
  </si>
  <si>
    <t>湖南民族职业学院</t>
  </si>
  <si>
    <t>岳阳市第一中学</t>
  </si>
  <si>
    <t>岳阳楼区</t>
  </si>
  <si>
    <t>平江县</t>
  </si>
  <si>
    <t>湘阴县</t>
  </si>
  <si>
    <t>湘阴县第一职业中等专业学校</t>
  </si>
  <si>
    <t>常德市</t>
  </si>
  <si>
    <t>常德市小计</t>
  </si>
  <si>
    <t>汉寿县</t>
  </si>
  <si>
    <t>临澧县小计</t>
  </si>
  <si>
    <t>临澧县</t>
  </si>
  <si>
    <t>临澧县职业中专学校</t>
  </si>
  <si>
    <t>桃源县</t>
  </si>
  <si>
    <t>桃源县枫树维吾尔族回族乡中心小学</t>
  </si>
  <si>
    <t>石门县</t>
  </si>
  <si>
    <t>湖南省湘北职业中专学校</t>
  </si>
  <si>
    <t>张家界市</t>
  </si>
  <si>
    <t>张家界市小计</t>
  </si>
  <si>
    <t>桑植县</t>
  </si>
  <si>
    <t>桑植县芙蓉桥中学</t>
  </si>
  <si>
    <t>2050203初中教育</t>
  </si>
  <si>
    <t>益阳市</t>
  </si>
  <si>
    <t>益阳市小计</t>
  </si>
  <si>
    <t>沅江市</t>
  </si>
  <si>
    <t>南县小计</t>
  </si>
  <si>
    <t>南县</t>
  </si>
  <si>
    <t>南县职业中等专业学校</t>
  </si>
  <si>
    <t>永州市</t>
  </si>
  <si>
    <t>永州市小计</t>
  </si>
  <si>
    <t>道县</t>
  </si>
  <si>
    <t>江华县小计</t>
  </si>
  <si>
    <t>江华县</t>
  </si>
  <si>
    <t>江华瑶族自治县沱江镇第四小学</t>
  </si>
  <si>
    <t>郴州市</t>
  </si>
  <si>
    <t>郴州市小计</t>
  </si>
  <si>
    <t>郴州市第三完全小学</t>
  </si>
  <si>
    <t>苏仙区</t>
  </si>
  <si>
    <t>资兴市</t>
  </si>
  <si>
    <t>宜章县</t>
  </si>
  <si>
    <t>汝城县</t>
  </si>
  <si>
    <t>桂东县</t>
  </si>
  <si>
    <t>娄底市</t>
  </si>
  <si>
    <t>娄底市小计</t>
  </si>
  <si>
    <t>娄底市第一小学</t>
  </si>
  <si>
    <t>娄底职业技术学院</t>
  </si>
  <si>
    <t>娄星区</t>
  </si>
  <si>
    <t>冷水江市</t>
  </si>
  <si>
    <t>新化县</t>
  </si>
  <si>
    <t>新化县教育局</t>
  </si>
  <si>
    <t>怀化市</t>
  </si>
  <si>
    <t>怀化市小计</t>
  </si>
  <si>
    <t>怀化市教育局</t>
  </si>
  <si>
    <t>新晃县</t>
  </si>
  <si>
    <t>新晃侗族自治县教育局</t>
  </si>
  <si>
    <t>芷江县</t>
  </si>
  <si>
    <t>芷江侗族自治县荷花池小学</t>
  </si>
  <si>
    <t>中方县</t>
  </si>
  <si>
    <t>通道县</t>
  </si>
  <si>
    <t>湘西自治州</t>
  </si>
  <si>
    <t>湘西自治州小计</t>
  </si>
  <si>
    <t>州本级</t>
  </si>
  <si>
    <t>湘西土家族苗族自治州民族中学</t>
  </si>
  <si>
    <t>凤凰县</t>
  </si>
  <si>
    <t>凤凰县职业中专学校</t>
  </si>
  <si>
    <t>花垣县小计</t>
  </si>
  <si>
    <t>花垣县</t>
  </si>
  <si>
    <t>花垣县职业高级中学</t>
  </si>
  <si>
    <t>附件2</t>
  </si>
  <si>
    <t>单位：万元</t>
  </si>
  <si>
    <t>市州(单位）</t>
  </si>
  <si>
    <t>单位名称</t>
  </si>
  <si>
    <t>课题编号</t>
  </si>
  <si>
    <t>课题类别</t>
  </si>
  <si>
    <t>学科类别</t>
  </si>
  <si>
    <t>主持人</t>
  </si>
  <si>
    <t>课题名称</t>
  </si>
  <si>
    <t>金额</t>
  </si>
  <si>
    <t>省教育厅机关小计</t>
  </si>
  <si>
    <t>XJK21ADD001</t>
  </si>
  <si>
    <t>省级重点资助</t>
  </si>
  <si>
    <t>教育督导研究专项</t>
  </si>
  <si>
    <t>张毅龙</t>
  </si>
  <si>
    <t>义务教育质量监测结果运用研究</t>
  </si>
  <si>
    <t>2023年结题课题</t>
  </si>
  <si>
    <t>XJK23ADD001</t>
  </si>
  <si>
    <t>姜志胜</t>
  </si>
  <si>
    <t>本科院校教学督导权威性及其实现路径研究与实践</t>
  </si>
  <si>
    <t>2023年立项课题</t>
  </si>
  <si>
    <t>XJK23BDD002</t>
  </si>
  <si>
    <t>省级一般资助</t>
  </si>
  <si>
    <t>罗丹丹</t>
  </si>
  <si>
    <t>基于高质量发展的艺术类院校教学督导工作体系创新研究</t>
  </si>
  <si>
    <t>XJK23BDD001</t>
  </si>
  <si>
    <t>易礼兰</t>
  </si>
  <si>
    <t>基于问题导向的“两级三定四督”教育督导运行模式构建研究</t>
  </si>
  <si>
    <t>XJK23BDD011</t>
  </si>
  <si>
    <t>彭巧燕</t>
  </si>
  <si>
    <t>基于新一轮审核评估的地方高校内部教学督导机制研究</t>
  </si>
  <si>
    <t>XJK23BDD008</t>
  </si>
  <si>
    <t>曾革</t>
  </si>
  <si>
    <t>新时代本科高校教学督导机制创新研究</t>
  </si>
  <si>
    <t>XJK21BDD012</t>
  </si>
  <si>
    <t>谢希钢</t>
  </si>
  <si>
    <t>教育评价改革视域下的高职院校内部质量评价与管理研究</t>
  </si>
  <si>
    <t>XJK23ADD002</t>
  </si>
  <si>
    <t>朱铸</t>
  </si>
  <si>
    <t>大数据赋能高职院校督导信息化管理的研究</t>
  </si>
  <si>
    <t>XJK21BDD010</t>
  </si>
  <si>
    <t>吴献文</t>
  </si>
  <si>
    <t>“三教”改革背景下高职督学课堂观察与评价研究</t>
  </si>
  <si>
    <t>XJK21BDD015</t>
  </si>
  <si>
    <t>黄林非</t>
  </si>
  <si>
    <t>新时代高等职业院校教学督导问题研究</t>
  </si>
  <si>
    <t>XJK21BDD001</t>
  </si>
  <si>
    <t>谭曙光</t>
  </si>
  <si>
    <t>中小学综合督导评估研究</t>
  </si>
  <si>
    <t>XJK23BDD012</t>
  </si>
  <si>
    <t>易铮</t>
  </si>
  <si>
    <t>高职院校公共基础课程内部教学督导优化路径研究</t>
  </si>
  <si>
    <t>XJK23BDD010</t>
  </si>
  <si>
    <t>刘妍</t>
  </si>
  <si>
    <t>教育数字化转型背景下高职院校内部督导机制研究</t>
  </si>
  <si>
    <t>XJK21BDD009</t>
  </si>
  <si>
    <t>徐娟</t>
  </si>
  <si>
    <t>高职院校教学质量督导评价体系构建与实践研究</t>
  </si>
  <si>
    <t>XJK23BDD006</t>
  </si>
  <si>
    <t>马建翠</t>
  </si>
  <si>
    <t>“三全育人”理念下高职实践教学督导评价体系研究</t>
  </si>
  <si>
    <t>XJK23BDD005</t>
  </si>
  <si>
    <t>郑雯</t>
  </si>
  <si>
    <t>职业教育德育督导专项评估框架体系构建及应用研究</t>
  </si>
  <si>
    <r>
      <rPr>
        <sz val="8"/>
        <color theme="1"/>
        <rFont val="Tahoma"/>
        <family val="2"/>
      </rPr>
      <t>2023</t>
    </r>
    <r>
      <rPr>
        <sz val="8"/>
        <color theme="1"/>
        <rFont val="宋体"/>
        <family val="3"/>
        <charset val="134"/>
      </rPr>
      <t>年立项课题</t>
    </r>
  </si>
  <si>
    <t>XJK23BDD003</t>
  </si>
  <si>
    <t>颜旭</t>
  </si>
  <si>
    <r>
      <rPr>
        <sz val="10"/>
        <color theme="1"/>
        <rFont val="宋体"/>
        <family val="3"/>
        <charset val="134"/>
      </rPr>
      <t>专业认证背景下高职师范专业</t>
    </r>
    <r>
      <rPr>
        <sz val="10"/>
        <color theme="1"/>
        <rFont val="Tahoma"/>
        <family val="2"/>
      </rPr>
      <t>“</t>
    </r>
    <r>
      <rPr>
        <sz val="10"/>
        <color theme="1"/>
        <rFont val="宋体"/>
        <family val="3"/>
        <charset val="134"/>
      </rPr>
      <t>五三</t>
    </r>
    <r>
      <rPr>
        <sz val="10"/>
        <color theme="1"/>
        <rFont val="Tahoma"/>
        <family val="2"/>
      </rPr>
      <t>”</t>
    </r>
    <r>
      <rPr>
        <sz val="10"/>
        <color theme="1"/>
        <rFont val="宋体"/>
        <family val="3"/>
        <charset val="134"/>
      </rPr>
      <t>教学督导体系建设研究</t>
    </r>
  </si>
  <si>
    <t>XJK23BDD009</t>
  </si>
  <si>
    <t>郭米红</t>
  </si>
  <si>
    <t>职业院校内部教学督导机制高效运行的路径研究</t>
  </si>
  <si>
    <t>XJK23BDD014</t>
  </si>
  <si>
    <t>唐永红</t>
  </si>
  <si>
    <t>基于教育督导专业化发展理论支撑的县域督学责任区机制建设的实践研究</t>
  </si>
  <si>
    <t>XJK23BDD013</t>
  </si>
  <si>
    <t>谢晋博</t>
  </si>
  <si>
    <t>县域高中学校内部督导机制的研究与实践</t>
  </si>
  <si>
    <t>城步苗族自治县</t>
  </si>
  <si>
    <t>XJK23BDD015</t>
  </si>
  <si>
    <t>夏慧嫦</t>
  </si>
  <si>
    <r>
      <rPr>
        <sz val="10"/>
        <color theme="1"/>
        <rFont val="宋体"/>
        <family val="3"/>
        <charset val="134"/>
      </rPr>
      <t>幼儿园办园质量督导评估研究</t>
    </r>
    <r>
      <rPr>
        <sz val="10"/>
        <color theme="1"/>
        <rFont val="Tahoma"/>
        <family val="2"/>
      </rPr>
      <t>——</t>
    </r>
    <r>
      <rPr>
        <sz val="10"/>
        <color theme="1"/>
        <rFont val="宋体"/>
        <family val="3"/>
        <charset val="134"/>
      </rPr>
      <t>以城步苗族自治县直属机关幼儿园为例</t>
    </r>
  </si>
  <si>
    <t>XJK21BDD011</t>
  </si>
  <si>
    <t>程五霞</t>
  </si>
  <si>
    <t>“三级联动”自我督导体系促进高职小教专业建设研究</t>
  </si>
  <si>
    <r>
      <rPr>
        <sz val="8"/>
        <color theme="1"/>
        <rFont val="Tahoma"/>
        <family val="2"/>
      </rPr>
      <t>2023</t>
    </r>
    <r>
      <rPr>
        <sz val="8"/>
        <color theme="1"/>
        <rFont val="宋体"/>
        <family val="3"/>
        <charset val="134"/>
      </rPr>
      <t>年结题课题</t>
    </r>
  </si>
  <si>
    <t>XJK23BDD004</t>
  </si>
  <si>
    <t>彭宣红</t>
  </si>
  <si>
    <t>基于内部质量管理平台的高职教学督导评价体系的构建与应用研究</t>
  </si>
  <si>
    <t>XJK23BDD017</t>
  </si>
  <si>
    <t>陈波</t>
  </si>
  <si>
    <r>
      <rPr>
        <sz val="10"/>
        <color theme="1"/>
        <rFont val="宋体"/>
        <family val="3"/>
        <charset val="134"/>
      </rPr>
      <t>基于</t>
    </r>
    <r>
      <rPr>
        <sz val="10"/>
        <color theme="1"/>
        <rFont val="Tahoma"/>
        <family val="2"/>
      </rPr>
      <t>“</t>
    </r>
    <r>
      <rPr>
        <sz val="10"/>
        <color theme="1"/>
        <rFont val="宋体"/>
        <family val="3"/>
        <charset val="134"/>
      </rPr>
      <t>三会六步六重</t>
    </r>
    <r>
      <rPr>
        <sz val="10"/>
        <color theme="1"/>
        <rFont val="Tahoma"/>
        <family val="2"/>
      </rPr>
      <t>”</t>
    </r>
    <r>
      <rPr>
        <sz val="10"/>
        <color theme="1"/>
        <rFont val="宋体"/>
        <family val="3"/>
        <charset val="134"/>
      </rPr>
      <t>模式的小学自我督导机制的实践研究</t>
    </r>
  </si>
  <si>
    <t>XJK23ADD003</t>
  </si>
  <si>
    <t>严时兴</t>
  </si>
  <si>
    <t>中小学内部督导机制研究</t>
  </si>
  <si>
    <t>新晃侗族自治县</t>
  </si>
  <si>
    <t>XJK23BDD007</t>
  </si>
  <si>
    <t>刘绍忠</t>
  </si>
  <si>
    <r>
      <rPr>
        <sz val="10"/>
        <color theme="1"/>
        <rFont val="宋体"/>
        <family val="3"/>
        <charset val="134"/>
      </rPr>
      <t>县级督学责任区制度建设模式研究</t>
    </r>
    <r>
      <rPr>
        <sz val="10"/>
        <color theme="1"/>
        <rFont val="Tahoma"/>
        <family val="2"/>
      </rPr>
      <t>——</t>
    </r>
    <r>
      <rPr>
        <sz val="10"/>
        <color theme="1"/>
        <rFont val="宋体"/>
        <family val="3"/>
        <charset val="134"/>
      </rPr>
      <t>以新晃县教育督导事务中心建设探索为例</t>
    </r>
  </si>
  <si>
    <t>XJK23BDD016</t>
  </si>
  <si>
    <t>彭育国</t>
  </si>
  <si>
    <t>督学责任区建设研究</t>
  </si>
  <si>
    <t>北京大学</t>
  </si>
  <si>
    <t>清华大学</t>
  </si>
  <si>
    <t>陕西师范大学</t>
  </si>
  <si>
    <t>华东师范大学</t>
  </si>
  <si>
    <t>国家教育行政学院</t>
  </si>
  <si>
    <t>北京尚睿通教育科技股份有限公司</t>
  </si>
  <si>
    <t>湖南教育报刊集团有限公司</t>
  </si>
  <si>
    <t>省教育厅</t>
    <phoneticPr fontId="52" type="noConversion"/>
  </si>
  <si>
    <t>省教育厅机关</t>
    <phoneticPr fontId="52" type="noConversion"/>
  </si>
  <si>
    <t>乡村教师公费定向培养</t>
    <phoneticPr fontId="52" type="noConversion"/>
  </si>
  <si>
    <t>中小学省培计划（含督学）</t>
    <phoneticPr fontId="52" type="noConversion"/>
  </si>
  <si>
    <t>教师发展专项</t>
    <phoneticPr fontId="52" type="noConversion"/>
  </si>
  <si>
    <t>湖南农业大学</t>
    <phoneticPr fontId="52" type="noConversion"/>
  </si>
  <si>
    <t>湖南理工学院</t>
    <phoneticPr fontId="52" type="noConversion"/>
  </si>
  <si>
    <t>湘南学院</t>
    <phoneticPr fontId="52" type="noConversion"/>
  </si>
  <si>
    <t>邵阳学院</t>
    <phoneticPr fontId="52" type="noConversion"/>
  </si>
  <si>
    <t>怀化学院</t>
    <phoneticPr fontId="52" type="noConversion"/>
  </si>
  <si>
    <t>湖南科技学院</t>
    <phoneticPr fontId="52" type="noConversion"/>
  </si>
  <si>
    <t>湖南人文科技学院</t>
    <phoneticPr fontId="52" type="noConversion"/>
  </si>
  <si>
    <t>湖南女子学院</t>
    <phoneticPr fontId="52" type="noConversion"/>
  </si>
  <si>
    <t>长沙师范学院</t>
    <phoneticPr fontId="52" type="noConversion"/>
  </si>
  <si>
    <t>长沙市第一中学</t>
  </si>
  <si>
    <r>
      <rPr>
        <sz val="10"/>
        <color rgb="FF000000"/>
        <rFont val="宋体"/>
        <family val="3"/>
        <charset val="134"/>
      </rPr>
      <t>湖南师范大学附属中学</t>
    </r>
  </si>
  <si>
    <r>
      <rPr>
        <sz val="10"/>
        <color rgb="FF000000"/>
        <rFont val="宋体"/>
        <family val="3"/>
        <charset val="134"/>
      </rPr>
      <t>湖南省中小学教师发展中心</t>
    </r>
  </si>
  <si>
    <t>湖南文理学院</t>
    <phoneticPr fontId="52" type="noConversion"/>
  </si>
  <si>
    <t>长沙学院</t>
  </si>
  <si>
    <t>长沙学院</t>
    <phoneticPr fontId="52" type="noConversion"/>
  </si>
  <si>
    <t>长沙市特殊教育学校</t>
  </si>
  <si>
    <t>长沙市特殊教育学校</t>
    <phoneticPr fontId="52" type="noConversion"/>
  </si>
  <si>
    <t>长沙职业技术学院</t>
    <phoneticPr fontId="52" type="noConversion"/>
  </si>
  <si>
    <t>长沙市教育局</t>
  </si>
  <si>
    <t>长沙市教育局</t>
    <phoneticPr fontId="52" type="noConversion"/>
  </si>
  <si>
    <t>雨花区</t>
  </si>
  <si>
    <t>雨花区</t>
    <phoneticPr fontId="52" type="noConversion"/>
  </si>
  <si>
    <t>雨花区小计</t>
    <phoneticPr fontId="52" type="noConversion"/>
  </si>
  <si>
    <r>
      <rPr>
        <sz val="10"/>
        <color rgb="FF000000"/>
        <rFont val="宋体"/>
        <family val="3"/>
        <charset val="134"/>
      </rPr>
      <t>砂子塘东澜湾小学</t>
    </r>
  </si>
  <si>
    <r>
      <rPr>
        <sz val="10"/>
        <color rgb="FF000000"/>
        <rFont val="宋体"/>
        <family val="3"/>
        <charset val="134"/>
      </rPr>
      <t>雨花区教育局</t>
    </r>
  </si>
  <si>
    <t>开福区</t>
  </si>
  <si>
    <t>开福区</t>
    <phoneticPr fontId="52" type="noConversion"/>
  </si>
  <si>
    <t>湘江新区</t>
  </si>
  <si>
    <t>湘江新区</t>
    <phoneticPr fontId="52" type="noConversion"/>
  </si>
  <si>
    <t>望城区</t>
  </si>
  <si>
    <t>望城区</t>
    <phoneticPr fontId="52" type="noConversion"/>
  </si>
  <si>
    <t>开福区教育局</t>
  </si>
  <si>
    <t>开福区教育局</t>
    <phoneticPr fontId="52" type="noConversion"/>
  </si>
  <si>
    <t>湘江新区教育局</t>
  </si>
  <si>
    <t>湘江新区教育局</t>
    <phoneticPr fontId="52" type="noConversion"/>
  </si>
  <si>
    <t>望城区教育局</t>
  </si>
  <si>
    <t>望城区教育局</t>
    <phoneticPr fontId="52" type="noConversion"/>
  </si>
  <si>
    <t>株洲市教育局</t>
  </si>
  <si>
    <t>株洲市教育局</t>
    <phoneticPr fontId="52" type="noConversion"/>
  </si>
  <si>
    <t>荷塘区</t>
  </si>
  <si>
    <t>荷塘区</t>
    <phoneticPr fontId="52" type="noConversion"/>
  </si>
  <si>
    <t>芦淞区</t>
  </si>
  <si>
    <t>芦淞区</t>
    <phoneticPr fontId="52" type="noConversion"/>
  </si>
  <si>
    <t>荷塘区教育局</t>
  </si>
  <si>
    <t>荷塘区教育局</t>
    <phoneticPr fontId="52" type="noConversion"/>
  </si>
  <si>
    <t>芦淞区教育局</t>
  </si>
  <si>
    <t>芦淞区教育局</t>
    <phoneticPr fontId="52" type="noConversion"/>
  </si>
  <si>
    <t>湘潭市教育局</t>
  </si>
  <si>
    <t>湘潭市教育局</t>
    <phoneticPr fontId="52" type="noConversion"/>
  </si>
  <si>
    <t>韶山市</t>
  </si>
  <si>
    <t>韶山市</t>
    <phoneticPr fontId="52" type="noConversion"/>
  </si>
  <si>
    <t>韶山市教育局</t>
  </si>
  <si>
    <t>韶山市教育局</t>
    <phoneticPr fontId="52" type="noConversion"/>
  </si>
  <si>
    <t>市本级小计</t>
    <phoneticPr fontId="52" type="noConversion"/>
  </si>
  <si>
    <r>
      <rPr>
        <sz val="10"/>
        <color rgb="FF000000"/>
        <rFont val="宋体"/>
        <family val="3"/>
        <charset val="134"/>
      </rPr>
      <t>衡阳市铁一中学</t>
    </r>
  </si>
  <si>
    <r>
      <rPr>
        <sz val="10"/>
        <color rgb="FF000000"/>
        <rFont val="宋体"/>
        <family val="3"/>
        <charset val="134"/>
      </rPr>
      <t>衡阳市华新实验中学</t>
    </r>
  </si>
  <si>
    <r>
      <rPr>
        <sz val="10"/>
        <color rgb="FF000000"/>
        <rFont val="宋体"/>
        <family val="3"/>
        <charset val="134"/>
      </rPr>
      <t>衡阳市教育局</t>
    </r>
  </si>
  <si>
    <r>
      <rPr>
        <sz val="10"/>
        <color rgb="FF000000"/>
        <rFont val="宋体"/>
        <family val="3"/>
        <charset val="134"/>
      </rPr>
      <t>蒸湘区</t>
    </r>
  </si>
  <si>
    <r>
      <rPr>
        <sz val="10"/>
        <color rgb="FF000000"/>
        <rFont val="宋体"/>
        <family val="3"/>
        <charset val="134"/>
      </rPr>
      <t>高新区</t>
    </r>
  </si>
  <si>
    <r>
      <rPr>
        <sz val="10"/>
        <color rgb="FF000000"/>
        <rFont val="宋体"/>
        <family val="3"/>
        <charset val="134"/>
      </rPr>
      <t>石鼓区</t>
    </r>
  </si>
  <si>
    <t>衡阳县</t>
  </si>
  <si>
    <t>衡阳县</t>
    <phoneticPr fontId="52" type="noConversion"/>
  </si>
  <si>
    <r>
      <rPr>
        <sz val="10"/>
        <color rgb="FF000000"/>
        <rFont val="宋体"/>
        <family val="3"/>
        <charset val="134"/>
      </rPr>
      <t>蒸湘区教育局</t>
    </r>
  </si>
  <si>
    <r>
      <rPr>
        <sz val="10"/>
        <color rgb="FF000000"/>
        <rFont val="宋体"/>
        <family val="3"/>
        <charset val="134"/>
      </rPr>
      <t>高新区教育局</t>
    </r>
  </si>
  <si>
    <r>
      <rPr>
        <sz val="10"/>
        <color rgb="FF000000"/>
        <rFont val="宋体"/>
        <family val="3"/>
        <charset val="134"/>
      </rPr>
      <t>石鼓区教育局</t>
    </r>
  </si>
  <si>
    <r>
      <rPr>
        <sz val="10"/>
        <color rgb="FF000000"/>
        <rFont val="宋体"/>
        <family val="3"/>
        <charset val="134"/>
      </rPr>
      <t>衡阳县教育局</t>
    </r>
  </si>
  <si>
    <r>
      <rPr>
        <sz val="10"/>
        <color rgb="FF000000"/>
        <rFont val="宋体"/>
        <family val="3"/>
        <charset val="134"/>
      </rPr>
      <t>常宁市教育局</t>
    </r>
  </si>
  <si>
    <r>
      <rPr>
        <sz val="10"/>
        <color rgb="FF000000"/>
        <rFont val="宋体"/>
        <family val="3"/>
        <charset val="134"/>
      </rPr>
      <t>邵阳市教育局</t>
    </r>
  </si>
  <si>
    <t>湘中幼儿师范高等专科学校</t>
  </si>
  <si>
    <t>北塔区</t>
  </si>
  <si>
    <t>北塔区</t>
    <phoneticPr fontId="52" type="noConversion"/>
  </si>
  <si>
    <t>北塔区教育局</t>
  </si>
  <si>
    <t>北塔区教育局</t>
    <phoneticPr fontId="52" type="noConversion"/>
  </si>
  <si>
    <t>邵东市小计</t>
    <phoneticPr fontId="52" type="noConversion"/>
  </si>
  <si>
    <t>邵东市教育局</t>
    <phoneticPr fontId="52" type="noConversion"/>
  </si>
  <si>
    <t>市本级</t>
    <phoneticPr fontId="52" type="noConversion"/>
  </si>
  <si>
    <r>
      <rPr>
        <sz val="10"/>
        <color rgb="FF000000"/>
        <rFont val="宋体"/>
        <family val="3"/>
        <charset val="134"/>
      </rPr>
      <t>常德市教育局</t>
    </r>
  </si>
  <si>
    <t>湖南幼儿师范高等专科学校</t>
  </si>
  <si>
    <t>张家界市教育局</t>
  </si>
  <si>
    <t>永定区</t>
  </si>
  <si>
    <t>永定区教育局</t>
  </si>
  <si>
    <t>武陵源区</t>
  </si>
  <si>
    <t>武陵源区教育局</t>
  </si>
  <si>
    <t>益阳师范高等专科学校</t>
  </si>
  <si>
    <t>益阳市教育局</t>
  </si>
  <si>
    <t>南县教育局</t>
  </si>
  <si>
    <t>南县教育局</t>
    <phoneticPr fontId="52" type="noConversion"/>
  </si>
  <si>
    <t>永州市教育局</t>
  </si>
  <si>
    <t>永州市教育局</t>
    <phoneticPr fontId="52" type="noConversion"/>
  </si>
  <si>
    <r>
      <rPr>
        <sz val="10"/>
        <color rgb="FF000000"/>
        <rFont val="宋体"/>
        <family val="3"/>
        <charset val="134"/>
      </rPr>
      <t>江华瑶族自治县教育局</t>
    </r>
  </si>
  <si>
    <r>
      <rPr>
        <sz val="10"/>
        <color rgb="FF000000"/>
        <rFont val="宋体"/>
        <family val="3"/>
        <charset val="134"/>
      </rPr>
      <t>郴州市教育局</t>
    </r>
  </si>
  <si>
    <t>湘南幼儿师范高等专科学校</t>
  </si>
  <si>
    <t>嘉禾县</t>
  </si>
  <si>
    <t>嘉禾县</t>
    <phoneticPr fontId="52" type="noConversion"/>
  </si>
  <si>
    <t>娄底市教育局</t>
  </si>
  <si>
    <t>娄底市教育局</t>
    <phoneticPr fontId="52" type="noConversion"/>
  </si>
  <si>
    <t>双峰县</t>
  </si>
  <si>
    <t>双峰县</t>
    <phoneticPr fontId="52" type="noConversion"/>
  </si>
  <si>
    <t>双峰县教育局</t>
  </si>
  <si>
    <t>双峰县教育局</t>
    <phoneticPr fontId="52" type="noConversion"/>
  </si>
  <si>
    <t>怀化师范高等专科学校</t>
  </si>
  <si>
    <t>溆浦县</t>
  </si>
  <si>
    <t>溆浦县</t>
    <phoneticPr fontId="52" type="noConversion"/>
  </si>
  <si>
    <r>
      <rPr>
        <sz val="10"/>
        <color rgb="FF000000"/>
        <rFont val="宋体"/>
        <family val="3"/>
        <charset val="134"/>
      </rPr>
      <t>溆浦县小横垅乡中心小学</t>
    </r>
  </si>
  <si>
    <t>州本级小计</t>
    <phoneticPr fontId="52" type="noConversion"/>
  </si>
  <si>
    <t>湘西州教体局</t>
    <phoneticPr fontId="52" type="noConversion"/>
  </si>
  <si>
    <t>泸溪县</t>
  </si>
  <si>
    <t>泸溪县</t>
    <phoneticPr fontId="52" type="noConversion"/>
  </si>
  <si>
    <t>泸溪县教体局</t>
  </si>
  <si>
    <t>岳阳市教体局</t>
    <phoneticPr fontId="52" type="noConversion"/>
  </si>
  <si>
    <t>临湘市</t>
  </si>
  <si>
    <t>临湘市</t>
    <phoneticPr fontId="52" type="noConversion"/>
  </si>
  <si>
    <t>汨罗市</t>
  </si>
  <si>
    <t>汨罗市</t>
    <phoneticPr fontId="52" type="noConversion"/>
  </si>
  <si>
    <t>临湘市第二中学</t>
  </si>
  <si>
    <r>
      <rPr>
        <sz val="10"/>
        <color rgb="FF000000"/>
        <rFont val="宋体"/>
        <family val="3"/>
        <charset val="134"/>
      </rPr>
      <t>汨罗市第二中学</t>
    </r>
  </si>
  <si>
    <r>
      <rPr>
        <sz val="10"/>
        <color rgb="FF000000"/>
        <rFont val="宋体"/>
        <family val="3"/>
        <charset val="134"/>
      </rPr>
      <t>湖南省语言文字培训测试中心</t>
    </r>
  </si>
  <si>
    <t>2050701特殊学校教育</t>
  </si>
  <si>
    <t>督学培训经费66.4万元</t>
    <phoneticPr fontId="52" type="noConversion"/>
  </si>
  <si>
    <t>督学培训经费53.9万元</t>
    <phoneticPr fontId="52" type="noConversion"/>
  </si>
  <si>
    <t>高校教师培训30万元</t>
    <phoneticPr fontId="52" type="noConversion"/>
  </si>
  <si>
    <t>高校教师培训316.4万元</t>
    <phoneticPr fontId="52" type="noConversion"/>
  </si>
  <si>
    <t>特岗教师岗前培训34.6万元</t>
    <phoneticPr fontId="52" type="noConversion"/>
  </si>
  <si>
    <t>特岗教师岗前培训34.3万元</t>
    <phoneticPr fontId="52" type="noConversion"/>
  </si>
  <si>
    <t>特岗教师岗前培训33.1万元</t>
    <phoneticPr fontId="52" type="noConversion"/>
  </si>
  <si>
    <t>特岗教师岗前培训39万元</t>
    <phoneticPr fontId="52" type="noConversion"/>
  </si>
  <si>
    <t>特岗教师岗前培训40.4万元</t>
    <phoneticPr fontId="52" type="noConversion"/>
  </si>
  <si>
    <t>特岗教师岗前培训39.2万元</t>
    <phoneticPr fontId="52" type="noConversion"/>
  </si>
  <si>
    <t>语言文字专项10万元</t>
    <phoneticPr fontId="52" type="noConversion"/>
  </si>
  <si>
    <t>中小学教师信息能力提升工程150万元</t>
    <phoneticPr fontId="52" type="noConversion"/>
  </si>
  <si>
    <t>语言文字专项50万元</t>
    <phoneticPr fontId="52" type="noConversion"/>
  </si>
  <si>
    <t>语言文字专项4万元</t>
    <phoneticPr fontId="52" type="noConversion"/>
  </si>
  <si>
    <t>语言文字专项1万元</t>
    <phoneticPr fontId="52" type="noConversion"/>
  </si>
  <si>
    <t>语言文字专项30万元</t>
    <phoneticPr fontId="52" type="noConversion"/>
  </si>
  <si>
    <t>语言文字专项3万元</t>
    <phoneticPr fontId="52" type="noConversion"/>
  </si>
  <si>
    <t>语言文字专项6万元</t>
    <phoneticPr fontId="52" type="noConversion"/>
  </si>
  <si>
    <t>世行项目50万元；浏阳市教育局语言文字专项6万元</t>
    <phoneticPr fontId="52" type="noConversion"/>
  </si>
  <si>
    <t>天心区教育局语言文字专项3万元</t>
    <phoneticPr fontId="52" type="noConversion"/>
  </si>
  <si>
    <t>芙蓉区教育局语言文字专项1万元</t>
    <phoneticPr fontId="52" type="noConversion"/>
  </si>
  <si>
    <t>扣回湘财教指〔2022〕104号下达的湖南省新时代基础教育名师名校长培养计划10万元</t>
    <phoneticPr fontId="52" type="noConversion"/>
  </si>
  <si>
    <t>语言文字专项2万元</t>
    <phoneticPr fontId="52" type="noConversion"/>
  </si>
  <si>
    <t>雁峰区教育局语言文字专项3万元</t>
    <phoneticPr fontId="52" type="noConversion"/>
  </si>
  <si>
    <t>世行项目80万元；平江县教育局语言文字专项6万元</t>
    <phoneticPr fontId="52" type="noConversion"/>
  </si>
  <si>
    <t>世行项目50万元；汝城县教育局语言文字专项20万元</t>
    <phoneticPr fontId="52" type="noConversion"/>
  </si>
  <si>
    <t>世行项目30万元；桂东县教育局语言文字专项6万元</t>
    <phoneticPr fontId="52" type="noConversion"/>
  </si>
  <si>
    <t>语言文字专项12.2万元</t>
    <phoneticPr fontId="52" type="noConversion"/>
  </si>
  <si>
    <t>通道县教育局语言文字专项6万元</t>
    <phoneticPr fontId="52" type="noConversion"/>
  </si>
  <si>
    <t>所属
地域</t>
  </si>
  <si>
    <t>县区</t>
  </si>
  <si>
    <t>经费拨付单位</t>
  </si>
  <si>
    <t>子项目名称</t>
  </si>
  <si>
    <t>培训时长（天）</t>
  </si>
  <si>
    <t>工作坊个数</t>
  </si>
  <si>
    <t>经费标准</t>
  </si>
  <si>
    <t>培训人数（人）</t>
  </si>
  <si>
    <t>子项目经费（万元）</t>
  </si>
  <si>
    <t>已下达经费（万元）</t>
  </si>
  <si>
    <t>此次下达经费（万元）</t>
  </si>
  <si>
    <t>此次下达经费合计</t>
  </si>
  <si>
    <t>省教育厅机关财务小计</t>
  </si>
  <si>
    <t>省教育厅系统财务</t>
  </si>
  <si>
    <t>湖南省新时代卓越教师培养对象高端研修项目</t>
  </si>
  <si>
    <t>3年周期；每年线下集中不少于15天、线上培训常态化研修不少于60学时</t>
  </si>
  <si>
    <t>线下集中省外550元/人/天，师资费10000元/天</t>
  </si>
  <si>
    <t>50（1个班）</t>
  </si>
  <si>
    <t>转入教育部名师培养对象吴春来团队10人；由10人小班调整为50人每班，培训天数由10天调整为15天。</t>
  </si>
  <si>
    <t>湖南省高校教师管理工作暨师德师风管理者高端研修</t>
  </si>
  <si>
    <t>集中培训5天</t>
  </si>
  <si>
    <t>省外550元/人/天</t>
  </si>
  <si>
    <t>60（本科高校）</t>
  </si>
  <si>
    <t>80（高职高专）</t>
  </si>
  <si>
    <t>60（1个班）</t>
  </si>
  <si>
    <t>由10人小班调整为60人每班，培训天数由10天调整为15天。</t>
  </si>
  <si>
    <t>湖南省新时代名校长培养对象高端研修项目</t>
  </si>
  <si>
    <t>3年周期，每年线下集中不少于30天，线上培训常态化</t>
  </si>
  <si>
    <t>每人10万元，分3年拨付培养基地，2023年3.4万，2024和2025年每年3.3万</t>
  </si>
  <si>
    <t>省级名校长培养对象民办校长由国培调整到省培</t>
  </si>
  <si>
    <t>湖南省新时代卓越校长培养对象高端研修项目</t>
  </si>
  <si>
    <t>线下集中省外550元/人.天，师资费10000元/天。</t>
  </si>
  <si>
    <t>110（55人/班，共2个班）</t>
  </si>
  <si>
    <t>转入教育部名校长培养对象曾斌团队和省级民办校长团队共20人；由10人小班调整为55人每班，培训天数由10天调整为15天。</t>
  </si>
  <si>
    <t>湖南省市县教师管理工作暨师德师风管理者研修</t>
  </si>
  <si>
    <t>线下集中5天</t>
  </si>
  <si>
    <t>线下集中省外550元/人.天</t>
  </si>
  <si>
    <t>教育督导管理干部专题研修</t>
  </si>
  <si>
    <t>线下集中7天</t>
  </si>
  <si>
    <t>中小学省培计划（督学）</t>
  </si>
  <si>
    <t>督学能力提升网络研修班</t>
  </si>
  <si>
    <t>100学时</t>
  </si>
  <si>
    <t>3元/人·学时</t>
  </si>
  <si>
    <t>800（2个班）</t>
  </si>
  <si>
    <t>北京尚睿通教育科技股份有限公司（中国教师研修网）</t>
  </si>
  <si>
    <t>市县青年骨干教师工作坊高端研修项目（高中语文2、高中数学1）</t>
  </si>
  <si>
    <t>1年周期，线下集中12天，线上50个学时</t>
  </si>
  <si>
    <t>线下集中省内440元/人/天，工作坊研修4万元/坊</t>
  </si>
  <si>
    <t>120（40人/坊，共3个坊）</t>
  </si>
  <si>
    <t>省级教师工作坊均由省中小学教师发展中心进行统一管理平台运营等，故按1万元/坊拨付到省中小学教师发展中心，共3个坊，拨付3万元</t>
  </si>
  <si>
    <t>骨干督学、督导专家专业能力提升研修</t>
  </si>
  <si>
    <t>140（70人/班，共2个班）</t>
  </si>
  <si>
    <t>部属单位小计</t>
  </si>
  <si>
    <t>部属单位</t>
  </si>
  <si>
    <t>学科教研员发展与教学改革指导研修</t>
  </si>
  <si>
    <t>省内330元/人/天</t>
  </si>
  <si>
    <t>新时代教育科研管理者研修</t>
  </si>
  <si>
    <t>省内440元/人/天</t>
  </si>
  <si>
    <t>高校教师培训（教育数字化转型下高校教师数字化素养与技能提升项目）</t>
  </si>
  <si>
    <t>高校教师培训</t>
  </si>
  <si>
    <t>省直单位小计</t>
  </si>
  <si>
    <t>省直单位</t>
  </si>
  <si>
    <t>线下集中省内440元/人.天，师资费10000元/天</t>
  </si>
  <si>
    <t>20（1个班）</t>
  </si>
  <si>
    <t>由10人小班调整为55人每班，培训天数由10天调整为15天。</t>
  </si>
  <si>
    <t>10（1个班）</t>
  </si>
  <si>
    <t>转入教育部名校长培养对象文瑛团队10人；培训天数由10天调整为15天。</t>
  </si>
  <si>
    <t>市县青年骨干教师工作坊高端研修项目（高中语文）</t>
  </si>
  <si>
    <t>80（40人/坊，共2个坊）</t>
  </si>
  <si>
    <t>省级教师工作坊均由省中小学教师发展中心进行统一管理平台运营等，故按1万元/坊拨付到省中小学教师发展中心，共2个坊，拨付2万元</t>
  </si>
  <si>
    <t>市县青年骨干校长工作坊高端研修项目（高中校长）</t>
  </si>
  <si>
    <t>线下集中省内440元/人.天，工作坊研修4万元/坊</t>
  </si>
  <si>
    <t>40（1个坊）</t>
  </si>
  <si>
    <t>省级教师工作坊均由省中小学教师发展中心进行统一管理平台运营等，故按1万元/坊拨付到省中小学教师发展中心，共1个坊，拨付1万元</t>
  </si>
  <si>
    <t>中小学校学生安全教育管理者培训班</t>
  </si>
  <si>
    <r>
      <rPr>
        <sz val="10"/>
        <color theme="1"/>
        <rFont val="宋体"/>
        <family val="3"/>
        <charset val="134"/>
      </rPr>
      <t>集中</t>
    </r>
    <r>
      <rPr>
        <sz val="10"/>
        <color rgb="FF000000"/>
        <rFont val="宋体"/>
        <family val="3"/>
        <charset val="134"/>
      </rPr>
      <t>培训5天</t>
    </r>
  </si>
  <si>
    <t>普通高中校长任职资格培训</t>
  </si>
  <si>
    <r>
      <rPr>
        <sz val="10"/>
        <color theme="1"/>
        <rFont val="宋体"/>
        <family val="3"/>
        <charset val="134"/>
      </rPr>
      <t>集中</t>
    </r>
    <r>
      <rPr>
        <sz val="10"/>
        <color rgb="FF000000"/>
        <rFont val="宋体"/>
        <family val="3"/>
        <charset val="134"/>
      </rPr>
      <t>培训7天</t>
    </r>
  </si>
  <si>
    <t>高校教师培训（含2023年湖南省普通高等学校中青年骨干教师国内访问学者项目）</t>
  </si>
  <si>
    <t>3100（含访问学者200人）</t>
  </si>
  <si>
    <t>湖南省普通高校师范专业认证专题研修</t>
  </si>
  <si>
    <t>线下集中省外550元/人/天</t>
  </si>
  <si>
    <t>怀化学院</t>
  </si>
  <si>
    <t>湖南省乡村幼儿骨干教师普通话水平提升研修</t>
  </si>
  <si>
    <t>2023年湖南省新入职特岗教师岗前培训</t>
  </si>
  <si>
    <t>集中培训7天</t>
  </si>
  <si>
    <t>省内350元/人/天</t>
  </si>
  <si>
    <t>141（每班不超过100人）</t>
  </si>
  <si>
    <t>特岗教师岗前培训</t>
  </si>
  <si>
    <t>湘南学院</t>
  </si>
  <si>
    <t>湖南人文科技学院</t>
  </si>
  <si>
    <t>140（每班不超过100人）</t>
  </si>
  <si>
    <t>邵阳学院</t>
  </si>
  <si>
    <t>135（每班不超过100人）</t>
  </si>
  <si>
    <t>159（每班不超过100人）</t>
  </si>
  <si>
    <t>湖南科技学院</t>
  </si>
  <si>
    <t>165（每班不超过100人）</t>
  </si>
  <si>
    <t>160（每班不超过100人）</t>
  </si>
  <si>
    <t>“湘村主播兴乡土”语言技能培训班</t>
  </si>
  <si>
    <t>语言文字专项</t>
  </si>
  <si>
    <t>长沙师范学院</t>
  </si>
  <si>
    <t>笔墨中国书法大赛</t>
  </si>
  <si>
    <t>湖南省语言文字培训测试中心</t>
  </si>
  <si>
    <t>200（100人/班，共2个班）</t>
  </si>
  <si>
    <t>湖南省中小学教师发展中心</t>
  </si>
  <si>
    <t>中小学教师信息能力提升工程2.0工作经费</t>
  </si>
  <si>
    <t>150（工作坊统一管理工作经费从省中心结余资金中列支）</t>
  </si>
  <si>
    <t>工作坊研修平台统一管理等经费</t>
  </si>
  <si>
    <t>共7个坊</t>
  </si>
  <si>
    <t>省级教师工作坊均由省中小学教师发展中心进行统一管理平台运营等，故按1万元/坊拨付到省中小学教师发展中心，共7个坊，拨付7万元</t>
  </si>
  <si>
    <t>名师名校长培养计划工作室建设经费</t>
  </si>
  <si>
    <t>10万元/室，连续支持三年</t>
  </si>
  <si>
    <t>增补张鹏为名师培养对象，并下达工作室建设经费</t>
  </si>
  <si>
    <t>湖南师范大学附属中学</t>
  </si>
  <si>
    <t>普通高中教育研究基地教科研骨干研修</t>
  </si>
  <si>
    <t>省外400元/人/天</t>
  </si>
  <si>
    <t>湖南省特殊教育“医教协同”骨干教师高级研修班</t>
  </si>
  <si>
    <t>全省幼儿园教师普通话水平监测经费</t>
  </si>
  <si>
    <t>4万元/市</t>
  </si>
  <si>
    <t>砂子塘东澜湾小学</t>
  </si>
  <si>
    <t>增补吴玲瑜为名师培养对象，并下达工作室建设经费</t>
  </si>
  <si>
    <t>雨花区教育局</t>
  </si>
  <si>
    <t>语言文字使用情况调查专项经费</t>
  </si>
  <si>
    <t>100元/户</t>
  </si>
  <si>
    <t>100户</t>
  </si>
  <si>
    <t>第26届图谱周补助经费</t>
  </si>
  <si>
    <t>300户</t>
  </si>
  <si>
    <t>芙蓉区教育局</t>
  </si>
  <si>
    <t>天心区教育局</t>
  </si>
  <si>
    <t>600户</t>
  </si>
  <si>
    <t>浏阳市教育局</t>
  </si>
  <si>
    <t>200户</t>
  </si>
  <si>
    <t>天元区教育局</t>
  </si>
  <si>
    <t>衡阳市铁一中学</t>
  </si>
  <si>
    <t>教育部名校长培养对象文瑛于2023年2月调任衡阳市铁一中学担任校长，此次将工作室建设经费从华新实验学校调整到铁一中学</t>
  </si>
  <si>
    <t>衡阳市华新实验中学</t>
  </si>
  <si>
    <t>衡阳市教育局</t>
  </si>
  <si>
    <t>蒸湘区</t>
  </si>
  <si>
    <t>蒸湘区教育局</t>
  </si>
  <si>
    <t>高新区</t>
  </si>
  <si>
    <t>高新区教育局</t>
  </si>
  <si>
    <t>石鼓区</t>
  </si>
  <si>
    <t>石鼓区教育局</t>
  </si>
  <si>
    <t>雁峰区教育局</t>
  </si>
  <si>
    <t>衡阳县教育局</t>
  </si>
  <si>
    <t>常宁市教育局</t>
  </si>
  <si>
    <t>邵阳市教育局</t>
  </si>
  <si>
    <t>邵东县教育局</t>
  </si>
  <si>
    <t>新宁县加强濒危方言保护专项</t>
  </si>
  <si>
    <t>20万元/县</t>
  </si>
  <si>
    <t>陈楚波因故申请退出名师培养对象，此次核减工作室建设经费</t>
  </si>
  <si>
    <t>汨罗市第二中学</t>
  </si>
  <si>
    <t>余星星因故申请退出名师培养对象，此次核减工作室建设经费</t>
  </si>
  <si>
    <t>常德市教育局</t>
  </si>
  <si>
    <t>汉寿县教育局</t>
  </si>
  <si>
    <t>620户</t>
  </si>
  <si>
    <t>180户</t>
  </si>
  <si>
    <t>郴州市教育局</t>
  </si>
  <si>
    <t>桂东县教育局</t>
  </si>
  <si>
    <t>嘉禾县教育局</t>
  </si>
  <si>
    <t>汝城县教育局</t>
  </si>
  <si>
    <t>语言文字能力提升建设专项</t>
  </si>
  <si>
    <t>江华瑶族自治县</t>
  </si>
  <si>
    <t>江华瑶族自治县教育局</t>
  </si>
  <si>
    <t>通道侗族自治县</t>
  </si>
  <si>
    <t>通道侗族自治县教育局</t>
  </si>
  <si>
    <t>溆浦县小横垅乡中心小学</t>
  </si>
  <si>
    <t>第25届推普周补助经费</t>
  </si>
  <si>
    <t>湘西州小计</t>
  </si>
  <si>
    <t>湘西州</t>
  </si>
  <si>
    <t>附件3</t>
    <phoneticPr fontId="52" type="noConversion"/>
  </si>
  <si>
    <t>调增湖南省新时代基础教育名师名校长培养计划10万元</t>
    <phoneticPr fontId="52" type="noConversion"/>
  </si>
  <si>
    <t>新宁县教育局语言文字专项26万元</t>
    <phoneticPr fontId="52" type="noConversion"/>
  </si>
  <si>
    <t>岳阳市教体局</t>
    <phoneticPr fontId="52" type="noConversion"/>
  </si>
  <si>
    <t>新宁县教育局</t>
    <phoneticPr fontId="52" type="noConversion"/>
  </si>
  <si>
    <t>平江县教育局</t>
    <phoneticPr fontId="52" type="noConversion"/>
  </si>
  <si>
    <t>湘西州教体局</t>
    <phoneticPr fontId="52" type="noConversion"/>
  </si>
  <si>
    <t>泸溪县教体局</t>
    <phoneticPr fontId="52" type="noConversion"/>
  </si>
  <si>
    <t>语言文字专项3万元</t>
    <phoneticPr fontId="52" type="noConversion"/>
  </si>
  <si>
    <t>天元区教育局语言文字专项3万元</t>
    <phoneticPr fontId="52" type="noConversion"/>
  </si>
  <si>
    <t>省教育厅机关小计</t>
    <phoneticPr fontId="52" type="noConversion"/>
  </si>
  <si>
    <t>单位：万元</t>
    <phoneticPr fontId="52" type="noConversion"/>
  </si>
  <si>
    <t>2023年第五批教育综合发展专项资金分配表</t>
    <phoneticPr fontId="52" type="noConversion"/>
  </si>
  <si>
    <t>2023年度教育督导研究专项课题经费分配明细表</t>
    <phoneticPr fontId="52" type="noConversion"/>
  </si>
  <si>
    <t>2023年省培、教师发展专项资金分配明细表</t>
    <phoneticPr fontId="5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</si>
</sst>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0.0_ "/>
  </numFmts>
  <fonts count="64" x14ac:knownFonts="1">
    <font>
      <sz val="11"/>
      <color theme="1"/>
      <name val="Tahoma"/>
      <charset val="134"/>
    </font>
    <font>
      <sz val="12"/>
      <color theme="1"/>
      <name val="黑体"/>
      <family val="3"/>
      <charset val="134"/>
    </font>
    <font>
      <sz val="18"/>
      <color theme="1"/>
      <name val="方正小标宋_GBK"/>
      <family val="4"/>
      <charset val="134"/>
    </font>
    <font>
      <sz val="12"/>
      <color theme="1"/>
      <name val="楷体_GB2312"/>
      <family val="3"/>
      <charset val="134"/>
    </font>
    <font>
      <b/>
      <sz val="10"/>
      <color theme="1"/>
      <name val="宋体"/>
      <family val="3"/>
      <charset val="134"/>
    </font>
    <font>
      <sz val="10"/>
      <color theme="1"/>
      <name val="宋体"/>
      <family val="3"/>
      <charset val="134"/>
    </font>
    <font>
      <sz val="10"/>
      <name val="宋体"/>
      <family val="3"/>
      <charset val="134"/>
    </font>
    <font>
      <b/>
      <sz val="10"/>
      <color theme="1"/>
      <name val="Tahoma"/>
      <family val="2"/>
    </font>
    <font>
      <sz val="10"/>
      <color theme="1"/>
      <name val="Tahoma"/>
      <family val="2"/>
    </font>
    <font>
      <sz val="11"/>
      <color theme="1"/>
      <name val="宋体"/>
      <family val="3"/>
      <charset val="134"/>
    </font>
    <font>
      <sz val="8"/>
      <color theme="1"/>
      <name val="Tahoma"/>
      <family val="2"/>
    </font>
    <font>
      <sz val="12"/>
      <color theme="1"/>
      <name val="Tahoma"/>
      <family val="2"/>
    </font>
    <font>
      <sz val="12"/>
      <color theme="1"/>
      <name val="宋体"/>
      <family val="3"/>
      <charset val="134"/>
      <scheme val="minor"/>
    </font>
    <font>
      <sz val="11"/>
      <color theme="1"/>
      <name val="宋体"/>
      <family val="3"/>
      <charset val="134"/>
      <scheme val="minor"/>
    </font>
    <font>
      <b/>
      <sz val="11"/>
      <color theme="1"/>
      <name val="仿宋_GB2312"/>
      <family val="3"/>
      <charset val="134"/>
    </font>
    <font>
      <sz val="12"/>
      <name val="黑体"/>
      <family val="3"/>
      <charset val="134"/>
    </font>
    <font>
      <b/>
      <sz val="12"/>
      <name val="仿宋"/>
      <family val="3"/>
      <charset val="134"/>
    </font>
    <font>
      <b/>
      <sz val="12"/>
      <color theme="1"/>
      <name val="宋体"/>
      <family val="3"/>
      <charset val="134"/>
      <scheme val="minor"/>
    </font>
    <font>
      <sz val="10"/>
      <color theme="1"/>
      <name val="宋体"/>
      <family val="3"/>
      <charset val="134"/>
      <scheme val="minor"/>
    </font>
    <font>
      <sz val="10"/>
      <color indexed="8"/>
      <name val="宋体"/>
      <family val="3"/>
      <charset val="134"/>
      <scheme val="minor"/>
    </font>
    <font>
      <b/>
      <sz val="14"/>
      <name val="宋体"/>
      <family val="3"/>
      <charset val="134"/>
      <scheme val="major"/>
    </font>
    <font>
      <b/>
      <sz val="14"/>
      <name val="仿宋"/>
      <family val="3"/>
      <charset val="134"/>
    </font>
    <font>
      <b/>
      <sz val="10"/>
      <color theme="1"/>
      <name val="宋体"/>
      <family val="3"/>
      <charset val="134"/>
      <scheme val="minor"/>
    </font>
    <font>
      <sz val="11"/>
      <color indexed="8"/>
      <name val="宋体"/>
      <family val="3"/>
      <charset val="134"/>
      <scheme val="minor"/>
    </font>
    <font>
      <sz val="10"/>
      <name val="宋体"/>
      <family val="3"/>
      <charset val="134"/>
      <scheme val="minor"/>
    </font>
    <font>
      <b/>
      <sz val="14"/>
      <color theme="1"/>
      <name val="华文仿宋"/>
      <family val="3"/>
      <charset val="134"/>
    </font>
    <font>
      <sz val="8"/>
      <color theme="1"/>
      <name val="宋体"/>
      <family val="3"/>
      <charset val="134"/>
      <scheme val="minor"/>
    </font>
    <font>
      <sz val="10"/>
      <color rgb="FF000000"/>
      <name val="宋体"/>
      <family val="3"/>
      <charset val="134"/>
      <scheme val="minor"/>
    </font>
    <font>
      <b/>
      <sz val="12"/>
      <color rgb="FF000000"/>
      <name val="宋体"/>
      <family val="3"/>
      <charset val="134"/>
      <scheme val="minor"/>
    </font>
    <font>
      <sz val="10"/>
      <name val="Arial"/>
      <family val="2"/>
    </font>
    <font>
      <sz val="12"/>
      <name val="宋体"/>
      <family val="3"/>
      <charset val="134"/>
    </font>
    <font>
      <sz val="11"/>
      <color indexed="17"/>
      <name val="宋体"/>
      <family val="3"/>
      <charset val="134"/>
    </font>
    <font>
      <sz val="11"/>
      <color indexed="10"/>
      <name val="宋体"/>
      <family val="3"/>
      <charset val="134"/>
    </font>
    <font>
      <sz val="11"/>
      <color indexed="9"/>
      <name val="宋体"/>
      <family val="3"/>
      <charset val="134"/>
    </font>
    <font>
      <sz val="11"/>
      <color indexed="52"/>
      <name val="宋体"/>
      <family val="3"/>
      <charset val="134"/>
    </font>
    <font>
      <sz val="11"/>
      <color indexed="20"/>
      <name val="宋体"/>
      <family val="3"/>
      <charset val="134"/>
    </font>
    <font>
      <b/>
      <sz val="11"/>
      <color indexed="63"/>
      <name val="宋体"/>
      <family val="3"/>
      <charset val="134"/>
    </font>
    <font>
      <b/>
      <sz val="11"/>
      <color indexed="54"/>
      <name val="宋体"/>
      <family val="3"/>
      <charset val="134"/>
    </font>
    <font>
      <sz val="11"/>
      <color indexed="62"/>
      <name val="宋体"/>
      <family val="3"/>
      <charset val="134"/>
    </font>
    <font>
      <sz val="11"/>
      <color indexed="8"/>
      <name val="宋体"/>
      <family val="3"/>
      <charset val="134"/>
    </font>
    <font>
      <b/>
      <sz val="15"/>
      <color indexed="54"/>
      <name val="宋体"/>
      <family val="3"/>
      <charset val="134"/>
    </font>
    <font>
      <sz val="11"/>
      <color indexed="60"/>
      <name val="宋体"/>
      <family val="3"/>
      <charset val="134"/>
    </font>
    <font>
      <b/>
      <sz val="13"/>
      <color indexed="54"/>
      <name val="宋体"/>
      <family val="3"/>
      <charset val="134"/>
    </font>
    <font>
      <sz val="11"/>
      <color indexed="8"/>
      <name val="Tahoma"/>
      <family val="2"/>
    </font>
    <font>
      <b/>
      <sz val="11"/>
      <color indexed="8"/>
      <name val="宋体"/>
      <family val="3"/>
      <charset val="134"/>
    </font>
    <font>
      <u/>
      <sz val="12"/>
      <color indexed="12"/>
      <name val="宋体"/>
      <family val="3"/>
      <charset val="134"/>
    </font>
    <font>
      <b/>
      <sz val="11"/>
      <color indexed="52"/>
      <name val="宋体"/>
      <family val="3"/>
      <charset val="134"/>
    </font>
    <font>
      <b/>
      <sz val="18"/>
      <color indexed="54"/>
      <name val="宋体"/>
      <family val="3"/>
      <charset val="134"/>
    </font>
    <font>
      <i/>
      <sz val="11"/>
      <color indexed="23"/>
      <name val="宋体"/>
      <family val="3"/>
      <charset val="134"/>
    </font>
    <font>
      <b/>
      <sz val="11"/>
      <color indexed="9"/>
      <name val="宋体"/>
      <family val="3"/>
      <charset val="134"/>
    </font>
    <font>
      <sz val="8"/>
      <color theme="1"/>
      <name val="宋体"/>
      <family val="3"/>
      <charset val="134"/>
    </font>
    <font>
      <sz val="11"/>
      <color theme="1"/>
      <name val="Tahoma"/>
      <family val="2"/>
    </font>
    <font>
      <sz val="9"/>
      <name val="Tahoma"/>
      <family val="2"/>
    </font>
    <font>
      <sz val="12"/>
      <color theme="1"/>
      <name val="黑体"/>
      <family val="3"/>
      <charset val="134"/>
    </font>
    <font>
      <sz val="10"/>
      <color rgb="FF000000"/>
      <name val="宋体"/>
      <family val="3"/>
      <charset val="134"/>
    </font>
    <font>
      <b/>
      <sz val="11"/>
      <color theme="1"/>
      <name val="宋体"/>
      <family val="3"/>
      <charset val="134"/>
      <scheme val="minor"/>
    </font>
    <font>
      <b/>
      <sz val="10"/>
      <name val="宋体"/>
      <family val="3"/>
      <charset val="134"/>
    </font>
    <font>
      <b/>
      <sz val="12"/>
      <color indexed="8"/>
      <name val="仿宋"/>
      <family val="3"/>
      <charset val="134"/>
    </font>
    <font>
      <b/>
      <sz val="12"/>
      <color theme="1"/>
      <name val="仿宋"/>
      <family val="3"/>
      <charset val="134"/>
    </font>
    <font>
      <sz val="10"/>
      <name val="仿宋"/>
      <family val="3"/>
      <charset val="134"/>
    </font>
    <font>
      <sz val="18"/>
      <color theme="1"/>
      <name val="方正小标宋简体"/>
      <family val="3"/>
      <charset val="134"/>
    </font>
    <font>
      <b/>
      <sz val="10"/>
      <color rgb="FF000000"/>
      <name val="宋体"/>
      <family val="3"/>
      <charset val="134"/>
    </font>
    <font>
      <sz val="12"/>
      <name val="Times New Roman"/>
      <family val="1"/>
    </font>
    <font>
      <b/>
      <sz val="10"/>
      <name val="仿宋"/>
      <family val="3"/>
      <charset val="134"/>
    </font>
  </fonts>
  <fills count="20">
    <fill>
      <patternFill patternType="none"/>
    </fill>
    <fill>
      <patternFill patternType="gray125"/>
    </fill>
    <fill>
      <patternFill patternType="solid">
        <fgColor rgb="FFFFFFFF"/>
        <bgColor indexed="64"/>
      </patternFill>
    </fill>
    <fill>
      <patternFill patternType="solid">
        <fgColor indexed="26"/>
        <bgColor indexed="64"/>
      </patternFill>
    </fill>
    <fill>
      <patternFill patternType="solid">
        <fgColor indexed="42"/>
        <bgColor indexed="64"/>
      </patternFill>
    </fill>
    <fill>
      <patternFill patternType="solid">
        <fgColor indexed="57"/>
        <bgColor indexed="64"/>
      </patternFill>
    </fill>
    <fill>
      <patternFill patternType="solid">
        <fgColor indexed="49"/>
        <bgColor indexed="64"/>
      </patternFill>
    </fill>
    <fill>
      <patternFill patternType="solid">
        <fgColor indexed="51"/>
        <bgColor indexed="64"/>
      </patternFill>
    </fill>
    <fill>
      <patternFill patternType="solid">
        <fgColor indexed="55"/>
        <bgColor indexed="64"/>
      </patternFill>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53"/>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s>
  <cellStyleXfs count="101">
    <xf numFmtId="0" fontId="0" fillId="0" borderId="0"/>
    <xf numFmtId="0" fontId="51" fillId="0" borderId="0">
      <alignment vertical="center"/>
    </xf>
    <xf numFmtId="0" fontId="30" fillId="0" borderId="0">
      <alignment vertical="center"/>
    </xf>
    <xf numFmtId="0" fontId="51" fillId="0" borderId="0">
      <alignment vertical="center"/>
    </xf>
    <xf numFmtId="0" fontId="51" fillId="0" borderId="0">
      <alignment vertical="center"/>
    </xf>
    <xf numFmtId="0" fontId="47" fillId="0" borderId="0" applyNumberFormat="0" applyFill="0" applyBorder="0" applyAlignment="0" applyProtection="0">
      <alignment vertical="center"/>
    </xf>
    <xf numFmtId="0" fontId="30" fillId="0" borderId="0">
      <alignment vertical="center"/>
    </xf>
    <xf numFmtId="0" fontId="51" fillId="0" borderId="0">
      <alignment vertical="center"/>
    </xf>
    <xf numFmtId="0" fontId="51" fillId="0" borderId="0">
      <alignment vertical="center"/>
    </xf>
    <xf numFmtId="0" fontId="51" fillId="0" borderId="0">
      <alignment vertical="center"/>
    </xf>
    <xf numFmtId="0" fontId="33" fillId="11" borderId="0" applyNumberFormat="0" applyBorder="0" applyAlignment="0" applyProtection="0">
      <alignment vertical="center"/>
    </xf>
    <xf numFmtId="0" fontId="37" fillId="0" borderId="0" applyNumberFormat="0" applyFill="0" applyBorder="0" applyAlignment="0" applyProtection="0">
      <alignment vertical="center"/>
    </xf>
    <xf numFmtId="0" fontId="33" fillId="10" borderId="0" applyNumberFormat="0" applyBorder="0" applyAlignment="0" applyProtection="0">
      <alignment vertical="center"/>
    </xf>
    <xf numFmtId="0" fontId="51" fillId="0" borderId="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9" fillId="10" borderId="0" applyNumberFormat="0" applyBorder="0" applyAlignment="0" applyProtection="0">
      <alignment vertical="center"/>
    </xf>
    <xf numFmtId="0" fontId="39" fillId="15" borderId="0" applyNumberFormat="0" applyBorder="0" applyAlignment="0" applyProtection="0">
      <alignment vertical="center"/>
    </xf>
    <xf numFmtId="0" fontId="30" fillId="0" borderId="0"/>
    <xf numFmtId="0" fontId="39" fillId="11" borderId="0" applyNumberFormat="0" applyBorder="0" applyAlignment="0" applyProtection="0">
      <alignment vertical="center"/>
    </xf>
    <xf numFmtId="0" fontId="51" fillId="0" borderId="0">
      <alignment vertical="center"/>
    </xf>
    <xf numFmtId="0" fontId="30" fillId="0" borderId="0"/>
    <xf numFmtId="0" fontId="46" fillId="10" borderId="19" applyNumberFormat="0" applyAlignment="0" applyProtection="0">
      <alignment vertical="center"/>
    </xf>
    <xf numFmtId="0" fontId="36" fillId="10" borderId="17" applyNumberFormat="0" applyAlignment="0" applyProtection="0">
      <alignment vertical="center"/>
    </xf>
    <xf numFmtId="0" fontId="29" fillId="0" borderId="0" applyNumberFormat="0" applyFill="0" applyBorder="0" applyAlignment="0" applyProtection="0"/>
    <xf numFmtId="0" fontId="44" fillId="0" borderId="21" applyNumberFormat="0" applyFill="0" applyAlignment="0" applyProtection="0">
      <alignment vertical="center"/>
    </xf>
    <xf numFmtId="0" fontId="51" fillId="0" borderId="0">
      <alignment vertical="center"/>
    </xf>
    <xf numFmtId="0" fontId="33" fillId="5" borderId="0" applyNumberFormat="0" applyBorder="0" applyAlignment="0" applyProtection="0">
      <alignment vertical="center"/>
    </xf>
    <xf numFmtId="0" fontId="39" fillId="13" borderId="0" applyNumberFormat="0" applyBorder="0" applyAlignment="0" applyProtection="0">
      <alignment vertical="center"/>
    </xf>
    <xf numFmtId="0" fontId="33" fillId="13" borderId="0" applyNumberFormat="0" applyBorder="0" applyAlignment="0" applyProtection="0">
      <alignment vertical="center"/>
    </xf>
    <xf numFmtId="0" fontId="40" fillId="0" borderId="20" applyNumberFormat="0" applyFill="0" applyAlignment="0" applyProtection="0">
      <alignment vertical="center"/>
    </xf>
    <xf numFmtId="0" fontId="39" fillId="16" borderId="0" applyNumberFormat="0" applyBorder="0" applyAlignment="0" applyProtection="0">
      <alignment vertical="center"/>
    </xf>
    <xf numFmtId="0" fontId="51" fillId="0" borderId="0">
      <alignment vertical="center"/>
    </xf>
    <xf numFmtId="0" fontId="41" fillId="13" borderId="0" applyNumberFormat="0" applyBorder="0" applyAlignment="0" applyProtection="0">
      <alignment vertical="center"/>
    </xf>
    <xf numFmtId="0" fontId="39" fillId="12" borderId="0" applyNumberFormat="0" applyBorder="0" applyAlignment="0" applyProtection="0">
      <alignment vertical="center"/>
    </xf>
    <xf numFmtId="0" fontId="39" fillId="17" borderId="0" applyNumberFormat="0" applyBorder="0" applyAlignment="0" applyProtection="0">
      <alignment vertical="center"/>
    </xf>
    <xf numFmtId="0" fontId="37" fillId="0" borderId="18" applyNumberFormat="0" applyFill="0" applyAlignment="0" applyProtection="0">
      <alignment vertical="center"/>
    </xf>
    <xf numFmtId="0" fontId="30" fillId="0" borderId="0">
      <alignment vertical="center"/>
    </xf>
    <xf numFmtId="0" fontId="33" fillId="18"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9" fillId="13" borderId="0" applyNumberFormat="0" applyBorder="0" applyAlignment="0" applyProtection="0">
      <alignment vertical="center"/>
    </xf>
    <xf numFmtId="0" fontId="39" fillId="11" borderId="0" applyNumberFormat="0" applyBorder="0" applyAlignment="0" applyProtection="0">
      <alignment vertical="center"/>
    </xf>
    <xf numFmtId="0" fontId="30" fillId="0" borderId="0">
      <alignment vertical="center"/>
    </xf>
    <xf numFmtId="0" fontId="51" fillId="0" borderId="0">
      <alignment vertical="center"/>
    </xf>
    <xf numFmtId="0" fontId="51" fillId="0" borderId="0">
      <alignment vertical="center"/>
    </xf>
    <xf numFmtId="0" fontId="39" fillId="17" borderId="0" applyNumberFormat="0" applyBorder="0" applyAlignment="0" applyProtection="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13" fillId="0" borderId="0">
      <alignment vertical="center"/>
    </xf>
    <xf numFmtId="0" fontId="48" fillId="0" borderId="0" applyNumberFormat="0" applyFill="0" applyBorder="0" applyAlignment="0" applyProtection="0">
      <alignment vertical="center"/>
    </xf>
    <xf numFmtId="0" fontId="39" fillId="3" borderId="0" applyNumberFormat="0" applyBorder="0" applyAlignment="0" applyProtection="0">
      <alignment vertical="center"/>
    </xf>
    <xf numFmtId="0" fontId="51" fillId="0" borderId="0"/>
    <xf numFmtId="0" fontId="51" fillId="0" borderId="0">
      <alignment vertical="center"/>
    </xf>
    <xf numFmtId="0" fontId="13" fillId="0" borderId="0">
      <alignment vertical="center"/>
    </xf>
    <xf numFmtId="0" fontId="51" fillId="0" borderId="0">
      <alignment vertical="center"/>
    </xf>
    <xf numFmtId="0" fontId="51" fillId="0" borderId="0">
      <alignment vertical="center"/>
    </xf>
    <xf numFmtId="0" fontId="43" fillId="0" borderId="0">
      <alignment vertical="center"/>
    </xf>
    <xf numFmtId="0" fontId="49" fillId="8" borderId="22" applyNumberFormat="0" applyAlignment="0" applyProtection="0">
      <alignment vertical="center"/>
    </xf>
    <xf numFmtId="0" fontId="39" fillId="4" borderId="0" applyNumberFormat="0" applyBorder="0" applyAlignment="0" applyProtection="0">
      <alignment vertical="center"/>
    </xf>
    <xf numFmtId="0" fontId="42" fillId="0" borderId="20" applyNumberFormat="0" applyFill="0" applyAlignment="0" applyProtection="0">
      <alignment vertical="center"/>
    </xf>
    <xf numFmtId="0" fontId="43" fillId="0" borderId="0">
      <alignment vertical="center"/>
    </xf>
    <xf numFmtId="0" fontId="30" fillId="0" borderId="0">
      <alignment vertical="center"/>
    </xf>
    <xf numFmtId="0" fontId="30" fillId="0" borderId="0"/>
    <xf numFmtId="0" fontId="51" fillId="0" borderId="0">
      <alignment vertical="center"/>
    </xf>
    <xf numFmtId="0" fontId="35" fillId="9" borderId="0" applyNumberFormat="0" applyBorder="0" applyAlignment="0" applyProtection="0">
      <alignment vertical="center"/>
    </xf>
    <xf numFmtId="0" fontId="33" fillId="6" borderId="0" applyNumberFormat="0" applyBorder="0" applyAlignment="0" applyProtection="0">
      <alignment vertical="center"/>
    </xf>
    <xf numFmtId="0" fontId="30" fillId="0" borderId="0">
      <alignment vertical="center"/>
    </xf>
    <xf numFmtId="0" fontId="51" fillId="0" borderId="0">
      <alignment vertical="center"/>
    </xf>
    <xf numFmtId="0" fontId="51" fillId="0" borderId="0">
      <alignment vertical="center"/>
    </xf>
    <xf numFmtId="0" fontId="33" fillId="8" borderId="0" applyNumberFormat="0" applyBorder="0" applyAlignment="0" applyProtection="0">
      <alignment vertical="center"/>
    </xf>
    <xf numFmtId="0" fontId="30" fillId="0" borderId="0">
      <alignment vertical="center"/>
    </xf>
    <xf numFmtId="0" fontId="13" fillId="0" borderId="0">
      <alignment vertical="center"/>
    </xf>
    <xf numFmtId="0" fontId="51" fillId="0" borderId="0">
      <alignment vertical="center"/>
    </xf>
    <xf numFmtId="0" fontId="38" fillId="11" borderId="19" applyNumberFormat="0" applyAlignment="0" applyProtection="0">
      <alignment vertical="center"/>
    </xf>
    <xf numFmtId="176" fontId="30" fillId="0" borderId="0" applyFont="0" applyFill="0" applyBorder="0" applyAlignment="0" applyProtection="0">
      <alignment vertical="center"/>
    </xf>
    <xf numFmtId="0" fontId="30" fillId="0" borderId="0"/>
    <xf numFmtId="0" fontId="51" fillId="0" borderId="0">
      <alignment vertical="center"/>
    </xf>
    <xf numFmtId="0" fontId="33" fillId="7" borderId="0" applyNumberFormat="0" applyBorder="0" applyAlignment="0" applyProtection="0">
      <alignment vertical="center"/>
    </xf>
    <xf numFmtId="0" fontId="33" fillId="6" borderId="0" applyNumberFormat="0" applyBorder="0" applyAlignment="0" applyProtection="0">
      <alignment vertical="center"/>
    </xf>
    <xf numFmtId="0" fontId="34" fillId="0" borderId="16" applyNumberFormat="0" applyFill="0" applyAlignment="0" applyProtection="0">
      <alignment vertical="center"/>
    </xf>
    <xf numFmtId="0" fontId="51" fillId="0" borderId="0">
      <alignment vertical="center"/>
    </xf>
    <xf numFmtId="0" fontId="33" fillId="5" borderId="0" applyNumberFormat="0" applyBorder="0" applyAlignment="0" applyProtection="0">
      <alignment vertical="center"/>
    </xf>
    <xf numFmtId="0" fontId="32" fillId="0" borderId="0" applyNumberFormat="0" applyFill="0" applyBorder="0" applyAlignment="0" applyProtection="0">
      <alignment vertical="center"/>
    </xf>
    <xf numFmtId="176" fontId="30" fillId="0" borderId="0" applyFont="0" applyFill="0" applyBorder="0" applyAlignment="0" applyProtection="0"/>
    <xf numFmtId="0" fontId="30" fillId="0" borderId="0"/>
    <xf numFmtId="176" fontId="30" fillId="0" borderId="0" applyFont="0" applyFill="0" applyBorder="0" applyAlignment="0" applyProtection="0">
      <alignment vertical="center"/>
    </xf>
    <xf numFmtId="0" fontId="31" fillId="4" borderId="0" applyNumberFormat="0" applyBorder="0" applyAlignment="0" applyProtection="0">
      <alignment vertical="center"/>
    </xf>
    <xf numFmtId="0" fontId="30" fillId="3" borderId="15" applyNumberFormat="0" applyFont="0" applyAlignment="0" applyProtection="0">
      <alignment vertical="center"/>
    </xf>
    <xf numFmtId="0" fontId="30" fillId="0" borderId="0"/>
    <xf numFmtId="0" fontId="30" fillId="0" borderId="0">
      <alignment vertical="center"/>
    </xf>
    <xf numFmtId="0" fontId="51" fillId="0" borderId="0">
      <alignment vertical="center"/>
    </xf>
    <xf numFmtId="0" fontId="9" fillId="0" borderId="0">
      <alignment vertical="center"/>
    </xf>
    <xf numFmtId="0" fontId="13" fillId="0" borderId="0"/>
    <xf numFmtId="0" fontId="30" fillId="0" borderId="0" applyProtection="0">
      <alignment vertical="center"/>
    </xf>
    <xf numFmtId="0" fontId="29" fillId="0" borderId="0" applyNumberFormat="0" applyFill="0" applyBorder="0" applyAlignment="0" applyProtection="0"/>
    <xf numFmtId="0" fontId="51" fillId="0" borderId="0">
      <alignment vertical="center"/>
    </xf>
    <xf numFmtId="0" fontId="51" fillId="0" borderId="0">
      <alignment vertical="center"/>
    </xf>
    <xf numFmtId="0" fontId="51" fillId="0" borderId="0">
      <alignment vertical="center"/>
    </xf>
    <xf numFmtId="0" fontId="62" fillId="0" borderId="0"/>
  </cellStyleXfs>
  <cellXfs count="235">
    <xf numFmtId="0" fontId="0" fillId="0" borderId="0" xfId="0"/>
    <xf numFmtId="0" fontId="0" fillId="0" borderId="0" xfId="0" applyAlignment="1">
      <alignment horizontal="center"/>
    </xf>
    <xf numFmtId="0" fontId="1"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86" applyFont="1" applyFill="1" applyBorder="1" applyAlignment="1">
      <alignment horizontal="center" vertical="center" wrapText="1"/>
    </xf>
    <xf numFmtId="0" fontId="5" fillId="0" borderId="1" xfId="53" applyFont="1" applyBorder="1" applyAlignment="1">
      <alignment horizontal="center" vertic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5" fillId="0" borderId="1" xfId="53"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xf numFmtId="0" fontId="5" fillId="0" borderId="1" xfId="0" applyFont="1" applyBorder="1"/>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9" fillId="0" borderId="0" xfId="0" applyFont="1" applyAlignment="1">
      <alignment horizontal="center"/>
    </xf>
    <xf numFmtId="0" fontId="11" fillId="0" borderId="0" xfId="53" applyFont="1"/>
    <xf numFmtId="0" fontId="12" fillId="0" borderId="0" xfId="53" applyFont="1" applyAlignment="1">
      <alignment wrapText="1"/>
    </xf>
    <xf numFmtId="0" fontId="12" fillId="0" borderId="0" xfId="53" applyFont="1" applyFill="1" applyAlignment="1">
      <alignment wrapText="1"/>
    </xf>
    <xf numFmtId="0" fontId="51" fillId="0" borderId="0" xfId="53"/>
    <xf numFmtId="0" fontId="0" fillId="0" borderId="0" xfId="53" applyFont="1"/>
    <xf numFmtId="0" fontId="1" fillId="0" borderId="0" xfId="53" applyFont="1" applyFill="1" applyAlignment="1">
      <alignment horizontal="left" vertical="center" wrapText="1"/>
    </xf>
    <xf numFmtId="0" fontId="13" fillId="0" borderId="0" xfId="53" applyFont="1" applyFill="1" applyAlignment="1">
      <alignment horizontal="center" vertical="center" wrapText="1"/>
    </xf>
    <xf numFmtId="0" fontId="14" fillId="0" borderId="0" xfId="53" applyFont="1" applyFill="1" applyBorder="1" applyAlignment="1">
      <alignment vertical="center" wrapText="1"/>
    </xf>
    <xf numFmtId="0" fontId="15" fillId="0" borderId="8" xfId="53" applyFont="1" applyFill="1" applyBorder="1" applyAlignment="1">
      <alignment horizontal="center" vertical="center" wrapText="1"/>
    </xf>
    <xf numFmtId="0" fontId="17" fillId="0" borderId="1" xfId="53" applyFont="1" applyBorder="1" applyAlignment="1">
      <alignment horizontal="center" vertical="center" wrapText="1"/>
    </xf>
    <xf numFmtId="0" fontId="18" fillId="0" borderId="1" xfId="53" applyNumberFormat="1" applyFont="1" applyFill="1" applyBorder="1" applyAlignment="1">
      <alignment horizontal="center" vertical="center" wrapText="1"/>
    </xf>
    <xf numFmtId="0" fontId="19" fillId="0" borderId="1" xfId="53" applyFont="1" applyFill="1" applyBorder="1" applyAlignment="1">
      <alignment horizontal="center" vertical="center" wrapText="1" shrinkToFit="1"/>
    </xf>
    <xf numFmtId="0" fontId="18" fillId="0" borderId="1" xfId="53" applyFont="1" applyFill="1" applyBorder="1" applyAlignment="1">
      <alignment horizontal="center" vertical="center" wrapText="1"/>
    </xf>
    <xf numFmtId="0" fontId="18" fillId="0" borderId="1" xfId="53" applyFont="1" applyBorder="1" applyAlignment="1">
      <alignment horizontal="center" vertical="center" wrapText="1"/>
    </xf>
    <xf numFmtId="0" fontId="5"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3" fillId="0" borderId="0" xfId="0" applyFont="1" applyFill="1" applyAlignment="1">
      <alignment horizontal="center" vertical="center" wrapText="1"/>
    </xf>
    <xf numFmtId="0" fontId="1" fillId="0" borderId="3" xfId="53" applyFont="1" applyBorder="1" applyAlignment="1">
      <alignment horizontal="center" vertical="center" wrapText="1"/>
    </xf>
    <xf numFmtId="0" fontId="20" fillId="0" borderId="6" xfId="53" applyFont="1" applyFill="1" applyBorder="1" applyAlignment="1">
      <alignment vertical="center"/>
    </xf>
    <xf numFmtId="0" fontId="15" fillId="0" borderId="6" xfId="0" applyFont="1" applyFill="1" applyBorder="1" applyAlignment="1">
      <alignment vertical="center"/>
    </xf>
    <xf numFmtId="0" fontId="21" fillId="0" borderId="1" xfId="53" applyFont="1" applyFill="1" applyBorder="1" applyAlignment="1">
      <alignment horizontal="center" vertical="center"/>
    </xf>
    <xf numFmtId="0" fontId="21" fillId="0" borderId="1" xfId="0" applyFont="1" applyFill="1" applyBorder="1" applyAlignment="1">
      <alignment horizontal="center" vertical="center"/>
    </xf>
    <xf numFmtId="0" fontId="21" fillId="0" borderId="3" xfId="53" applyFont="1" applyFill="1" applyBorder="1" applyAlignment="1">
      <alignment horizontal="center" vertical="center"/>
    </xf>
    <xf numFmtId="0" fontId="19" fillId="0" borderId="1" xfId="0" applyFont="1" applyFill="1" applyBorder="1" applyAlignment="1">
      <alignment horizontal="center" vertical="center" wrapText="1" shrinkToFit="1"/>
    </xf>
    <xf numFmtId="0" fontId="22" fillId="0" borderId="1" xfId="53" applyFont="1" applyFill="1" applyBorder="1" applyAlignment="1">
      <alignment horizontal="center" vertical="center" wrapText="1"/>
    </xf>
    <xf numFmtId="0" fontId="18" fillId="0" borderId="3" xfId="53" applyFont="1" applyFill="1" applyBorder="1" applyAlignment="1">
      <alignment horizontal="center" vertical="center" wrapText="1"/>
    </xf>
    <xf numFmtId="0" fontId="19" fillId="0" borderId="3" xfId="0" applyFont="1" applyFill="1" applyBorder="1" applyAlignment="1">
      <alignment horizontal="center" vertical="center" wrapText="1" shrinkToFit="1"/>
    </xf>
    <xf numFmtId="0" fontId="17" fillId="0" borderId="4" xfId="53" applyFont="1" applyBorder="1" applyAlignment="1">
      <alignment vertical="center" wrapText="1"/>
    </xf>
    <xf numFmtId="0" fontId="17" fillId="0" borderId="13" xfId="53" applyFont="1" applyBorder="1" applyAlignment="1">
      <alignment vertical="center" wrapText="1"/>
    </xf>
    <xf numFmtId="0" fontId="23" fillId="0" borderId="1" xfId="0" applyFont="1" applyFill="1" applyBorder="1" applyAlignment="1">
      <alignment horizontal="center" vertical="center" wrapText="1" shrinkToFit="1"/>
    </xf>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2" fillId="0" borderId="1" xfId="53" applyFont="1" applyBorder="1" applyAlignment="1">
      <alignment horizontal="center" vertical="center" wrapText="1"/>
    </xf>
    <xf numFmtId="0" fontId="17" fillId="0" borderId="1" xfId="53" applyFont="1" applyFill="1" applyBorder="1" applyAlignment="1">
      <alignment horizontal="center" vertical="center" wrapText="1"/>
    </xf>
    <xf numFmtId="0" fontId="14" fillId="0" borderId="0" xfId="53" applyFont="1" applyFill="1" applyAlignment="1">
      <alignment horizontal="right" vertical="center" wrapText="1"/>
    </xf>
    <xf numFmtId="0" fontId="24" fillId="0" borderId="1" xfId="53" applyFont="1" applyFill="1" applyBorder="1" applyAlignment="1">
      <alignment horizontal="center" vertical="center" wrapText="1"/>
    </xf>
    <xf numFmtId="0" fontId="25" fillId="0" borderId="1" xfId="53" applyFont="1" applyBorder="1" applyAlignment="1">
      <alignment horizontal="center" vertical="center"/>
    </xf>
    <xf numFmtId="0" fontId="26" fillId="0" borderId="1" xfId="53" applyFont="1" applyFill="1" applyBorder="1" applyAlignment="1">
      <alignment horizontal="center" vertical="center" wrapText="1"/>
    </xf>
    <xf numFmtId="0" fontId="12" fillId="0" borderId="1" xfId="53" applyFont="1" applyBorder="1" applyAlignment="1">
      <alignment horizontal="center" vertical="center" wrapText="1"/>
    </xf>
    <xf numFmtId="0" fontId="18"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6" fillId="0" borderId="1" xfId="53" applyFont="1" applyFill="1" applyBorder="1" applyAlignment="1">
      <alignment horizontal="center" vertical="center"/>
    </xf>
    <xf numFmtId="0" fontId="18" fillId="0" borderId="2" xfId="53" applyFont="1" applyBorder="1" applyAlignment="1">
      <alignment horizontal="center" vertical="center" wrapText="1"/>
    </xf>
    <xf numFmtId="0" fontId="18" fillId="0" borderId="1" xfId="53" applyFont="1" applyBorder="1" applyAlignment="1">
      <alignment horizontal="center" vertical="center" wrapText="1"/>
    </xf>
    <xf numFmtId="0" fontId="17" fillId="0" borderId="1" xfId="53" applyFont="1" applyBorder="1" applyAlignment="1">
      <alignment horizontal="center" vertical="center" wrapText="1"/>
    </xf>
    <xf numFmtId="0" fontId="18" fillId="0" borderId="6" xfId="53" applyFont="1" applyBorder="1" applyAlignment="1">
      <alignment horizontal="center" vertical="center" wrapText="1"/>
    </xf>
    <xf numFmtId="0" fontId="12" fillId="0" borderId="1" xfId="53" applyFont="1" applyBorder="1" applyAlignment="1">
      <alignment horizontal="center" vertical="center" wrapText="1"/>
    </xf>
    <xf numFmtId="0" fontId="54" fillId="0" borderId="1" xfId="0" applyFont="1" applyFill="1" applyBorder="1" applyAlignment="1">
      <alignment horizontal="center" vertical="center" wrapText="1"/>
    </xf>
    <xf numFmtId="0" fontId="16" fillId="0" borderId="3" xfId="53" applyFont="1" applyFill="1" applyBorder="1" applyAlignment="1">
      <alignment horizontal="center" vertical="center"/>
    </xf>
    <xf numFmtId="0" fontId="58" fillId="0" borderId="1" xfId="53" applyFont="1" applyBorder="1" applyAlignment="1">
      <alignment horizontal="center" vertical="center" wrapText="1"/>
    </xf>
    <xf numFmtId="0" fontId="59" fillId="0" borderId="1" xfId="53" applyFont="1" applyFill="1" applyBorder="1" applyAlignment="1">
      <alignment horizontal="center" vertical="center"/>
    </xf>
    <xf numFmtId="0" fontId="18" fillId="0" borderId="1" xfId="0" applyFont="1" applyFill="1" applyBorder="1" applyAlignment="1">
      <alignment horizontal="center" vertical="center" wrapText="1"/>
    </xf>
    <xf numFmtId="0" fontId="1" fillId="0" borderId="0" xfId="50" applyFont="1" applyFill="1" applyAlignment="1">
      <alignment vertical="center"/>
    </xf>
    <xf numFmtId="0" fontId="18" fillId="0" borderId="0" xfId="50" applyFont="1" applyFill="1" applyAlignment="1">
      <alignment horizontal="justify" vertical="center" wrapText="1"/>
    </xf>
    <xf numFmtId="0" fontId="18" fillId="0" borderId="0" xfId="50" applyFont="1" applyFill="1" applyAlignment="1">
      <alignment horizontal="justify" vertical="center"/>
    </xf>
    <xf numFmtId="0" fontId="18" fillId="0" borderId="0" xfId="50" applyFont="1" applyFill="1" applyAlignment="1">
      <alignment horizontal="center" vertical="center"/>
    </xf>
    <xf numFmtId="0" fontId="18" fillId="0" borderId="0" xfId="50" applyFont="1" applyFill="1" applyAlignment="1">
      <alignment vertical="center"/>
    </xf>
    <xf numFmtId="177" fontId="18" fillId="0" borderId="0" xfId="50" applyNumberFormat="1" applyFont="1" applyFill="1" applyAlignment="1">
      <alignment horizontal="center" vertical="center"/>
    </xf>
    <xf numFmtId="0" fontId="13" fillId="0" borderId="0" xfId="50">
      <alignment vertical="center"/>
    </xf>
    <xf numFmtId="0" fontId="56"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justify"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justify"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xf>
    <xf numFmtId="177" fontId="4" fillId="0" borderId="1" xfId="50" applyNumberFormat="1" applyFont="1" applyFill="1" applyBorder="1" applyAlignment="1">
      <alignment horizontal="center" vertical="center"/>
    </xf>
    <xf numFmtId="0" fontId="54" fillId="0" borderId="1" xfId="50" applyFont="1" applyBorder="1" applyAlignment="1">
      <alignment horizontal="center" vertical="center" wrapText="1"/>
    </xf>
    <xf numFmtId="0" fontId="6" fillId="0" borderId="1" xfId="50" applyFont="1" applyFill="1" applyBorder="1" applyAlignment="1">
      <alignment horizontal="center" vertical="center" wrapText="1"/>
    </xf>
    <xf numFmtId="0" fontId="18" fillId="0" borderId="0" xfId="50" applyFont="1" applyAlignment="1">
      <alignment horizontal="center" vertical="center" wrapText="1"/>
    </xf>
    <xf numFmtId="0" fontId="5" fillId="0" borderId="1" xfId="50" applyFont="1" applyBorder="1" applyAlignment="1">
      <alignment horizontal="center" vertical="center" wrapText="1"/>
    </xf>
    <xf numFmtId="0" fontId="54" fillId="0" borderId="1" xfId="50" applyFont="1" applyBorder="1" applyAlignment="1">
      <alignment horizontal="center" vertical="center" wrapText="1"/>
    </xf>
    <xf numFmtId="0" fontId="6" fillId="19"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55" fillId="0" borderId="0" xfId="50" applyFont="1" applyFill="1" applyAlignment="1">
      <alignment horizontal="center" vertical="center"/>
    </xf>
    <xf numFmtId="0" fontId="6" fillId="0" borderId="1" xfId="50" applyFont="1" applyFill="1" applyBorder="1" applyAlignment="1">
      <alignment horizontal="center" vertical="center" wrapText="1"/>
    </xf>
    <xf numFmtId="0" fontId="13" fillId="0" borderId="0" xfId="50" applyFill="1" applyAlignment="1">
      <alignment horizontal="center" vertical="center"/>
    </xf>
    <xf numFmtId="0" fontId="6" fillId="0" borderId="1" xfId="50" applyFont="1" applyFill="1" applyBorder="1" applyAlignment="1">
      <alignment horizontal="center" vertical="center"/>
    </xf>
    <xf numFmtId="0" fontId="4" fillId="0" borderId="1" xfId="50" applyFont="1" applyBorder="1" applyAlignment="1">
      <alignment horizontal="center" vertical="center" wrapText="1"/>
    </xf>
    <xf numFmtId="0" fontId="61" fillId="0" borderId="1" xfId="50" applyFont="1" applyBorder="1" applyAlignment="1">
      <alignment horizontal="center" vertical="center" wrapText="1"/>
    </xf>
    <xf numFmtId="0" fontId="22" fillId="0" borderId="0" xfId="50" applyFont="1" applyAlignment="1">
      <alignment horizontal="center" vertical="center" wrapText="1"/>
    </xf>
    <xf numFmtId="0" fontId="54" fillId="0" borderId="1" xfId="50" applyFont="1" applyBorder="1" applyAlignment="1">
      <alignment horizontal="justify" vertical="center" wrapText="1"/>
    </xf>
    <xf numFmtId="0" fontId="6" fillId="0" borderId="1" xfId="50" applyFont="1" applyFill="1" applyBorder="1" applyAlignment="1">
      <alignment horizontal="justify" vertical="center" wrapText="1"/>
    </xf>
    <xf numFmtId="0" fontId="61" fillId="0" borderId="0" xfId="50" applyFont="1" applyAlignment="1">
      <alignment horizontal="center" vertical="center" wrapText="1"/>
    </xf>
    <xf numFmtId="0" fontId="6" fillId="0" borderId="3" xfId="50" applyFont="1" applyFill="1" applyBorder="1" applyAlignment="1">
      <alignment horizontal="center" vertical="center" wrapText="1"/>
    </xf>
    <xf numFmtId="0" fontId="6" fillId="0" borderId="1" xfId="94" applyFont="1" applyFill="1" applyBorder="1" applyAlignment="1">
      <alignment horizontal="center" vertical="center" wrapText="1"/>
    </xf>
    <xf numFmtId="0" fontId="54" fillId="0" borderId="6" xfId="50" applyFont="1" applyBorder="1" applyAlignment="1">
      <alignment horizontal="center" vertical="center" wrapText="1"/>
    </xf>
    <xf numFmtId="0" fontId="4" fillId="0" borderId="1" xfId="50" applyFont="1" applyBorder="1" applyAlignment="1">
      <alignment horizontal="center" vertical="center"/>
    </xf>
    <xf numFmtId="0" fontId="55" fillId="0" borderId="0" xfId="50" applyFont="1">
      <alignment vertical="center"/>
    </xf>
    <xf numFmtId="0" fontId="5" fillId="0" borderId="1" xfId="50" applyFont="1" applyBorder="1" applyAlignment="1">
      <alignment horizontal="center" vertical="center"/>
    </xf>
    <xf numFmtId="0" fontId="54" fillId="0" borderId="1" xfId="50" applyFont="1" applyFill="1" applyBorder="1" applyAlignment="1">
      <alignment horizontal="center" vertical="center" wrapText="1"/>
    </xf>
    <xf numFmtId="0" fontId="13" fillId="0" borderId="0" xfId="50" applyFill="1" applyAlignment="1">
      <alignment vertical="center"/>
    </xf>
    <xf numFmtId="0" fontId="13" fillId="0" borderId="0" xfId="50" applyAlignment="1">
      <alignment horizontal="justify" vertical="center"/>
    </xf>
    <xf numFmtId="0" fontId="13" fillId="0" borderId="0" xfId="50" applyAlignment="1">
      <alignment horizontal="center" vertical="center"/>
    </xf>
    <xf numFmtId="0" fontId="17" fillId="0" borderId="1" xfId="53" applyFont="1" applyBorder="1" applyAlignment="1">
      <alignment horizontal="center" vertical="center" wrapText="1"/>
    </xf>
    <xf numFmtId="0" fontId="5" fillId="0" borderId="1" xfId="50" applyFont="1" applyBorder="1" applyAlignment="1">
      <alignment horizontal="center" vertical="center" wrapText="1"/>
    </xf>
    <xf numFmtId="0" fontId="18" fillId="0" borderId="4" xfId="53" applyFont="1" applyBorder="1" applyAlignment="1">
      <alignment horizontal="center" vertical="center" wrapText="1"/>
    </xf>
    <xf numFmtId="0" fontId="17" fillId="0" borderId="4" xfId="53" applyFont="1" applyBorder="1" applyAlignment="1">
      <alignment horizontal="center" vertical="center" wrapText="1"/>
    </xf>
    <xf numFmtId="0" fontId="12" fillId="0" borderId="1" xfId="53" applyFont="1" applyBorder="1" applyAlignment="1">
      <alignment horizontal="center" vertical="center" wrapText="1"/>
    </xf>
    <xf numFmtId="0" fontId="18" fillId="0" borderId="1" xfId="53" applyFont="1" applyBorder="1" applyAlignment="1">
      <alignment horizontal="center" vertical="center" wrapText="1"/>
    </xf>
    <xf numFmtId="0" fontId="17" fillId="0" borderId="1" xfId="53" applyFont="1" applyBorder="1" applyAlignment="1">
      <alignment horizontal="center" vertical="center" wrapText="1"/>
    </xf>
    <xf numFmtId="0" fontId="1" fillId="0" borderId="0" xfId="50" applyFont="1" applyFill="1" applyAlignment="1">
      <alignment horizontal="center" vertical="center"/>
    </xf>
    <xf numFmtId="0" fontId="9" fillId="0" borderId="0" xfId="53" applyFont="1"/>
    <xf numFmtId="0" fontId="2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3" fillId="0" borderId="1" xfId="53" applyFont="1" applyFill="1" applyBorder="1" applyAlignment="1">
      <alignment horizontal="center" vertical="center"/>
    </xf>
    <xf numFmtId="0" fontId="18" fillId="0" borderId="1" xfId="53" applyFont="1" applyBorder="1" applyAlignment="1">
      <alignment horizontal="center" vertical="center" wrapText="1"/>
    </xf>
    <xf numFmtId="0" fontId="18" fillId="0" borderId="3" xfId="53" applyFont="1" applyBorder="1" applyAlignment="1">
      <alignment horizontal="center" vertical="center" wrapText="1"/>
    </xf>
    <xf numFmtId="0" fontId="18" fillId="0" borderId="6" xfId="53" applyFont="1" applyBorder="1" applyAlignment="1">
      <alignment horizontal="center" vertical="center" wrapText="1"/>
    </xf>
    <xf numFmtId="0" fontId="18" fillId="0" borderId="2" xfId="53" applyFont="1" applyBorder="1" applyAlignment="1">
      <alignment horizontal="center" vertical="center" wrapText="1"/>
    </xf>
    <xf numFmtId="0" fontId="18" fillId="0" borderId="4" xfId="53" applyFont="1" applyBorder="1" applyAlignment="1">
      <alignment horizontal="center" vertical="center" wrapText="1"/>
    </xf>
    <xf numFmtId="0" fontId="18" fillId="0" borderId="1" xfId="53" applyFont="1" applyBorder="1" applyAlignment="1">
      <alignment horizontal="center" vertical="center" wrapText="1"/>
    </xf>
    <xf numFmtId="0" fontId="17" fillId="0" borderId="2" xfId="53" applyFont="1" applyBorder="1" applyAlignment="1">
      <alignment horizontal="center" vertical="center" wrapText="1"/>
    </xf>
    <xf numFmtId="0" fontId="17" fillId="0" borderId="4" xfId="53" applyFont="1" applyBorder="1" applyAlignment="1">
      <alignment horizontal="center" vertical="center" wrapText="1"/>
    </xf>
    <xf numFmtId="0" fontId="18" fillId="0" borderId="5" xfId="53" applyFont="1" applyBorder="1" applyAlignment="1">
      <alignment horizontal="center" vertical="center" wrapText="1"/>
    </xf>
    <xf numFmtId="0" fontId="17" fillId="0" borderId="1" xfId="53" applyFont="1" applyBorder="1" applyAlignment="1">
      <alignment horizontal="center" vertical="center" wrapText="1"/>
    </xf>
    <xf numFmtId="0" fontId="2" fillId="0" borderId="0" xfId="53" applyFont="1" applyFill="1" applyAlignment="1">
      <alignment horizontal="center" vertical="center" wrapText="1"/>
    </xf>
    <xf numFmtId="0" fontId="1" fillId="0" borderId="7" xfId="53" applyFont="1" applyBorder="1" applyAlignment="1">
      <alignment horizontal="center" vertical="center" wrapText="1"/>
    </xf>
    <xf numFmtId="0" fontId="1" fillId="0" borderId="8" xfId="53" applyFont="1" applyBorder="1" applyAlignment="1">
      <alignment horizontal="center" vertical="center" wrapText="1"/>
    </xf>
    <xf numFmtId="0" fontId="16" fillId="0" borderId="1" xfId="53" applyFont="1" applyFill="1" applyBorder="1" applyAlignment="1">
      <alignment horizontal="center" vertical="center"/>
    </xf>
    <xf numFmtId="0" fontId="15" fillId="0" borderId="8" xfId="53" applyFont="1" applyFill="1" applyBorder="1" applyAlignment="1">
      <alignment horizontal="center" vertical="center" wrapText="1"/>
    </xf>
    <xf numFmtId="0" fontId="15" fillId="0" borderId="10" xfId="53" applyFont="1" applyFill="1" applyBorder="1" applyAlignment="1">
      <alignment horizontal="center" vertical="center" wrapText="1"/>
    </xf>
    <xf numFmtId="0" fontId="1" fillId="0" borderId="3" xfId="53" applyFont="1" applyBorder="1" applyAlignment="1">
      <alignment horizontal="center" vertical="center" wrapText="1"/>
    </xf>
    <xf numFmtId="0" fontId="1" fillId="0" borderId="6" xfId="53" applyFont="1" applyBorder="1" applyAlignment="1">
      <alignment horizontal="center" vertical="center" wrapText="1"/>
    </xf>
    <xf numFmtId="0" fontId="1" fillId="0" borderId="1" xfId="53" applyFont="1" applyBorder="1" applyAlignment="1">
      <alignment horizontal="center" vertical="center"/>
    </xf>
    <xf numFmtId="0" fontId="15" fillId="0" borderId="7" xfId="53" applyFont="1" applyFill="1" applyBorder="1" applyAlignment="1">
      <alignment horizontal="center" vertical="center" wrapText="1"/>
    </xf>
    <xf numFmtId="0" fontId="15" fillId="0" borderId="9" xfId="53" applyFont="1" applyFill="1" applyBorder="1" applyAlignment="1">
      <alignment horizontal="center" vertical="center" wrapText="1"/>
    </xf>
    <xf numFmtId="0" fontId="53" fillId="0" borderId="3" xfId="53" applyFont="1" applyFill="1" applyBorder="1" applyAlignment="1">
      <alignment horizontal="center" vertical="center" wrapText="1"/>
    </xf>
    <xf numFmtId="0" fontId="1" fillId="0" borderId="6" xfId="53" applyFont="1" applyFill="1" applyBorder="1" applyAlignment="1">
      <alignment horizontal="center" vertical="center" wrapText="1"/>
    </xf>
    <xf numFmtId="0" fontId="18" fillId="0" borderId="13" xfId="53" applyFont="1" applyBorder="1" applyAlignment="1">
      <alignment horizontal="center" vertical="center" wrapText="1"/>
    </xf>
    <xf numFmtId="0" fontId="17" fillId="0" borderId="13" xfId="53" applyFont="1" applyBorder="1" applyAlignment="1">
      <alignment horizontal="center" vertical="center" wrapText="1"/>
    </xf>
    <xf numFmtId="0" fontId="54" fillId="0" borderId="2"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15" fillId="0" borderId="3" xfId="53" applyFont="1" applyFill="1" applyBorder="1" applyAlignment="1">
      <alignment horizontal="center" vertical="center" wrapText="1"/>
    </xf>
    <xf numFmtId="0" fontId="15" fillId="0" borderId="6" xfId="53"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7" xfId="53" applyFont="1" applyBorder="1" applyAlignment="1">
      <alignment horizontal="center" vertical="center" wrapText="1"/>
    </xf>
    <xf numFmtId="0" fontId="12" fillId="0" borderId="8" xfId="53" applyFont="1" applyBorder="1" applyAlignment="1">
      <alignment horizontal="center" vertical="center" wrapText="1"/>
    </xf>
    <xf numFmtId="0" fontId="12" fillId="0" borderId="11" xfId="53" applyFont="1" applyBorder="1" applyAlignment="1">
      <alignment horizontal="center" vertical="center" wrapText="1"/>
    </xf>
    <xf numFmtId="0" fontId="12" fillId="0" borderId="12" xfId="53" applyFont="1" applyBorder="1" applyAlignment="1">
      <alignment horizontal="center" vertical="center" wrapText="1"/>
    </xf>
    <xf numFmtId="0" fontId="12" fillId="0" borderId="9" xfId="53" applyFont="1" applyBorder="1" applyAlignment="1">
      <alignment horizontal="center" vertical="center" wrapText="1"/>
    </xf>
    <xf numFmtId="0" fontId="12" fillId="0" borderId="10" xfId="53" applyFont="1" applyBorder="1" applyAlignment="1">
      <alignment horizontal="center" vertical="center" wrapText="1"/>
    </xf>
    <xf numFmtId="0" fontId="12" fillId="0" borderId="0" xfId="53" applyFont="1" applyBorder="1" applyAlignment="1">
      <alignment horizontal="center" vertical="center" wrapText="1"/>
    </xf>
    <xf numFmtId="0" fontId="12" fillId="0" borderId="1" xfId="53" applyFont="1" applyBorder="1" applyAlignment="1">
      <alignment horizontal="center" vertical="center" wrapText="1"/>
    </xf>
    <xf numFmtId="0" fontId="12" fillId="0" borderId="14" xfId="53" applyFont="1" applyBorder="1" applyAlignment="1">
      <alignment horizontal="center" vertical="center" wrapText="1"/>
    </xf>
    <xf numFmtId="0" fontId="12" fillId="0" borderId="0" xfId="53" applyFont="1" applyAlignment="1">
      <alignment horizontal="center" vertical="center" wrapText="1"/>
    </xf>
    <xf numFmtId="0" fontId="18" fillId="0" borderId="3" xfId="53" applyNumberFormat="1" applyFont="1" applyFill="1" applyBorder="1" applyAlignment="1">
      <alignment horizontal="center" vertical="center" wrapText="1"/>
    </xf>
    <xf numFmtId="0" fontId="18" fillId="0" borderId="5" xfId="53" applyNumberFormat="1" applyFont="1" applyFill="1" applyBorder="1" applyAlignment="1">
      <alignment horizontal="center" vertical="center" wrapText="1"/>
    </xf>
    <xf numFmtId="0" fontId="18" fillId="0" borderId="6" xfId="53" applyNumberFormat="1" applyFont="1" applyFill="1" applyBorder="1" applyAlignment="1">
      <alignment horizontal="center" vertical="center" wrapText="1"/>
    </xf>
    <xf numFmtId="0" fontId="57" fillId="0" borderId="2" xfId="53" applyFont="1" applyFill="1" applyBorder="1" applyAlignment="1">
      <alignment horizontal="center" vertical="center" wrapText="1" shrinkToFit="1"/>
    </xf>
    <xf numFmtId="0" fontId="57" fillId="0" borderId="4" xfId="53" applyFont="1" applyFill="1" applyBorder="1" applyAlignment="1">
      <alignment horizontal="center" vertical="center" wrapText="1" shrinkToFit="1"/>
    </xf>
    <xf numFmtId="0" fontId="17" fillId="0" borderId="2" xfId="53" applyFont="1" applyFill="1" applyBorder="1" applyAlignment="1">
      <alignment horizontal="center" vertical="center" wrapText="1"/>
    </xf>
    <xf numFmtId="0" fontId="17" fillId="0" borderId="4" xfId="53" applyFont="1" applyFill="1" applyBorder="1" applyAlignment="1">
      <alignment horizontal="center" vertical="center" wrapText="1"/>
    </xf>
    <xf numFmtId="0" fontId="17" fillId="0" borderId="7" xfId="53" applyFont="1" applyFill="1" applyBorder="1" applyAlignment="1">
      <alignment horizontal="center" vertical="center" wrapText="1"/>
    </xf>
    <xf numFmtId="0" fontId="17" fillId="0" borderId="8" xfId="53" applyFont="1" applyFill="1" applyBorder="1" applyAlignment="1">
      <alignment horizontal="center" vertical="center" wrapText="1"/>
    </xf>
    <xf numFmtId="0" fontId="17" fillId="0" borderId="11" xfId="53" applyFont="1" applyFill="1" applyBorder="1" applyAlignment="1">
      <alignment horizontal="center" vertical="center" wrapText="1"/>
    </xf>
    <xf numFmtId="0" fontId="17" fillId="0" borderId="12" xfId="53"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 xfId="50" applyFont="1" applyBorder="1" applyAlignment="1">
      <alignment horizontal="center" vertical="center"/>
    </xf>
    <xf numFmtId="0" fontId="5" fillId="0" borderId="5" xfId="50" applyFont="1" applyFill="1" applyBorder="1" applyAlignment="1">
      <alignment horizontal="center" vertical="center"/>
    </xf>
    <xf numFmtId="0" fontId="5" fillId="0" borderId="6" xfId="50" applyFont="1" applyBorder="1" applyAlignment="1">
      <alignment horizontal="center" vertical="center"/>
    </xf>
    <xf numFmtId="0" fontId="4" fillId="0" borderId="1" xfId="50" applyFont="1" applyBorder="1" applyAlignment="1">
      <alignment horizontal="center" vertical="center"/>
    </xf>
    <xf numFmtId="0" fontId="5" fillId="0" borderId="6" xfId="50" applyFont="1" applyFill="1" applyBorder="1" applyAlignment="1">
      <alignment horizontal="center" vertical="center"/>
    </xf>
    <xf numFmtId="0" fontId="5" fillId="0" borderId="5" xfId="50" applyFont="1" applyBorder="1" applyAlignment="1">
      <alignment horizontal="center" vertical="center"/>
    </xf>
    <xf numFmtId="0" fontId="5" fillId="0" borderId="1" xfId="50" applyFont="1" applyBorder="1" applyAlignment="1">
      <alignment horizontal="center" vertical="center" wrapText="1"/>
    </xf>
    <xf numFmtId="0" fontId="5" fillId="0" borderId="3"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1" xfId="50" applyFont="1" applyBorder="1" applyAlignment="1">
      <alignment horizontal="center" vertical="center"/>
    </xf>
    <xf numFmtId="0" fontId="54" fillId="0" borderId="1" xfId="50" applyFont="1" applyBorder="1" applyAlignment="1">
      <alignment horizontal="center" vertical="center" wrapText="1"/>
    </xf>
    <xf numFmtId="0" fontId="56" fillId="0" borderId="1" xfId="50" applyFont="1" applyFill="1" applyBorder="1" applyAlignment="1">
      <alignment horizontal="center" vertical="center"/>
    </xf>
    <xf numFmtId="0" fontId="6" fillId="0" borderId="1" xfId="5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54" fillId="0" borderId="3" xfId="50" applyFont="1" applyBorder="1" applyAlignment="1">
      <alignment horizontal="center" vertical="center" wrapText="1"/>
    </xf>
    <xf numFmtId="0" fontId="54" fillId="0" borderId="6"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13" xfId="50" applyFont="1" applyBorder="1" applyAlignment="1">
      <alignment horizontal="center" vertical="center" wrapText="1"/>
    </xf>
    <xf numFmtId="0" fontId="4" fillId="0" borderId="4" xfId="50" applyFont="1" applyBorder="1" applyAlignment="1">
      <alignment horizontal="center" vertical="center" wrapText="1"/>
    </xf>
    <xf numFmtId="0" fontId="54" fillId="0" borderId="5" xfId="50" applyFont="1" applyBorder="1" applyAlignment="1">
      <alignment horizontal="center" vertical="center" wrapText="1"/>
    </xf>
    <xf numFmtId="0" fontId="5" fillId="0" borderId="7" xfId="50" applyFont="1" applyBorder="1" applyAlignment="1">
      <alignment horizontal="center" vertical="center" wrapText="1"/>
    </xf>
    <xf numFmtId="0" fontId="5" fillId="0" borderId="8" xfId="50" applyFont="1" applyBorder="1" applyAlignment="1">
      <alignment horizontal="center" vertical="center" wrapText="1"/>
    </xf>
    <xf numFmtId="0" fontId="5" fillId="0" borderId="11" xfId="50" applyFont="1" applyBorder="1" applyAlignment="1">
      <alignment horizontal="center" vertical="center" wrapText="1"/>
    </xf>
    <xf numFmtId="0" fontId="5" fillId="0" borderId="12" xfId="50" applyFont="1" applyBorder="1" applyAlignment="1">
      <alignment horizontal="center" vertical="center" wrapText="1"/>
    </xf>
    <xf numFmtId="0" fontId="5" fillId="0" borderId="9" xfId="50" applyFont="1" applyBorder="1" applyAlignment="1">
      <alignment horizontal="center" vertical="center" wrapText="1"/>
    </xf>
    <xf numFmtId="0" fontId="5" fillId="0" borderId="10" xfId="50" applyFont="1" applyBorder="1" applyAlignment="1">
      <alignment horizontal="center" vertical="center" wrapText="1"/>
    </xf>
    <xf numFmtId="0" fontId="60" fillId="0" borderId="23" xfId="50" applyFont="1" applyFill="1" applyBorder="1" applyAlignment="1">
      <alignment horizontal="center" vertical="center" wrapText="1"/>
    </xf>
    <xf numFmtId="0" fontId="60" fillId="0" borderId="23" xfId="50" applyFont="1" applyFill="1" applyBorder="1" applyAlignment="1">
      <alignment horizontal="justify" vertical="center" wrapText="1"/>
    </xf>
    <xf numFmtId="177" fontId="60" fillId="0" borderId="23" xfId="50" applyNumberFormat="1" applyFont="1" applyFill="1" applyBorder="1" applyAlignment="1">
      <alignment horizontal="center" vertical="center" wrapText="1"/>
    </xf>
    <xf numFmtId="0" fontId="56"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0" applyFont="1" applyFill="1" applyBorder="1" applyAlignment="1">
      <alignment horizontal="center" vertical="center" wrapText="1"/>
    </xf>
  </cellXfs>
  <cellStyles count="101">
    <cellStyle name="_ET_STYLE_NoName_00_" xfId="100"/>
    <cellStyle name="20% - 强调文字颜色 1 2" xfId="34"/>
    <cellStyle name="20% - 强调文字颜色 2 2" xfId="41"/>
    <cellStyle name="20% - 强调文字颜色 3 2" xfId="17"/>
    <cellStyle name="20% - 强调文字颜色 4 2" xfId="52"/>
    <cellStyle name="20% - 强调文字颜色 5 2" xfId="31"/>
    <cellStyle name="20% - 强调文字颜色 6 2" xfId="60"/>
    <cellStyle name="40% - 强调文字颜色 1 2" xfId="45"/>
    <cellStyle name="40% - 强调文字颜色 2 2" xfId="19"/>
    <cellStyle name="40% - 强调文字颜色 3 2" xfId="16"/>
    <cellStyle name="40% - 强调文字颜色 4 2" xfId="28"/>
    <cellStyle name="40% - 强调文字颜色 5 2" xfId="35"/>
    <cellStyle name="40% - 强调文字颜色 6 2" xfId="40"/>
    <cellStyle name="60% - 强调文字颜色 1 2" xfId="15"/>
    <cellStyle name="60% - 强调文字颜色 2 2" xfId="10"/>
    <cellStyle name="60% - 强调文字颜色 3 2" xfId="12"/>
    <cellStyle name="60% - 强调文字颜色 4 2" xfId="29"/>
    <cellStyle name="60% - 强调文字颜色 5 2" xfId="67"/>
    <cellStyle name="60% - 强调文字颜色 6 2" xfId="27"/>
    <cellStyle name="标题 1 2" xfId="30"/>
    <cellStyle name="标题 2 2" xfId="61"/>
    <cellStyle name="标题 3 2" xfId="36"/>
    <cellStyle name="标题 4 2" xfId="11"/>
    <cellStyle name="标题 5" xfId="5"/>
    <cellStyle name="差 2" xfId="66"/>
    <cellStyle name="常规" xfId="0" builtinId="0"/>
    <cellStyle name="常规 10" xfId="50"/>
    <cellStyle name="常规 10 2" xfId="49"/>
    <cellStyle name="常规 11" xfId="9"/>
    <cellStyle name="常规 11 2" xfId="43"/>
    <cellStyle name="常规 12" xfId="8"/>
    <cellStyle name="常规 12 2" xfId="47"/>
    <cellStyle name="常规 13" xfId="7"/>
    <cellStyle name="常规 13 2" xfId="4"/>
    <cellStyle name="常规 14" xfId="3"/>
    <cellStyle name="常规 14 2" xfId="32"/>
    <cellStyle name="常规 15" xfId="1"/>
    <cellStyle name="常规 15 2" xfId="56"/>
    <cellStyle name="常规 16" xfId="99"/>
    <cellStyle name="常规 16 2" xfId="26"/>
    <cellStyle name="常规 17" xfId="98"/>
    <cellStyle name="常规 17 2" xfId="97"/>
    <cellStyle name="常规 18" xfId="72"/>
    <cellStyle name="常规 18 2" xfId="58"/>
    <cellStyle name="常规 18 3" xfId="62"/>
    <cellStyle name="常规 18 4" xfId="69"/>
    <cellStyle name="常规 19" xfId="95"/>
    <cellStyle name="常规 2" xfId="94"/>
    <cellStyle name="常规 2 2" xfId="63"/>
    <cellStyle name="常规 2 2 10" xfId="96"/>
    <cellStyle name="常规 2 2 2" xfId="37"/>
    <cellStyle name="常规 2 2 2 2" xfId="70"/>
    <cellStyle name="常规 2 2 2 3" xfId="74"/>
    <cellStyle name="常规 2 2 3" xfId="48"/>
    <cellStyle name="常规 2 2 4" xfId="65"/>
    <cellStyle name="常规 2 3" xfId="68"/>
    <cellStyle name="常规 2 31" xfId="24"/>
    <cellStyle name="常规 2 4" xfId="6"/>
    <cellStyle name="常规 20" xfId="2"/>
    <cellStyle name="常规 3" xfId="53"/>
    <cellStyle name="常规 3 2" xfId="82"/>
    <cellStyle name="常规 3 3" xfId="54"/>
    <cellStyle name="常规 37" xfId="64"/>
    <cellStyle name="常规 4" xfId="93"/>
    <cellStyle name="常规 4 2" xfId="92"/>
    <cellStyle name="常规 4 3" xfId="73"/>
    <cellStyle name="常规 5" xfId="13"/>
    <cellStyle name="常规 5 2" xfId="20"/>
    <cellStyle name="常规 5 3" xfId="91"/>
    <cellStyle name="常规 6" xfId="21"/>
    <cellStyle name="常规 6 2" xfId="90"/>
    <cellStyle name="常规 6 3" xfId="55"/>
    <cellStyle name="常规 7" xfId="57"/>
    <cellStyle name="常规 7 2" xfId="44"/>
    <cellStyle name="常规 8" xfId="77"/>
    <cellStyle name="常规 8 2" xfId="18"/>
    <cellStyle name="常规 8 3" xfId="42"/>
    <cellStyle name="常规 9" xfId="46"/>
    <cellStyle name="常规 9 2" xfId="78"/>
    <cellStyle name="常规_修改总预算情况表(6.4)" xfId="86"/>
    <cellStyle name="超链接 2" xfId="39"/>
    <cellStyle name="好 2" xfId="88"/>
    <cellStyle name="汇总 2" xfId="25"/>
    <cellStyle name="货币 2" xfId="87"/>
    <cellStyle name="货币 3" xfId="76"/>
    <cellStyle name="货币 4" xfId="85"/>
    <cellStyle name="计算 2" xfId="22"/>
    <cellStyle name="检查单元格 2" xfId="59"/>
    <cellStyle name="解释性文本 2" xfId="51"/>
    <cellStyle name="警告文本 2" xfId="84"/>
    <cellStyle name="链接单元格 2" xfId="81"/>
    <cellStyle name="强调文字颜色 1 2" xfId="80"/>
    <cellStyle name="强调文字颜色 2 2" xfId="14"/>
    <cellStyle name="强调文字颜色 3 2" xfId="71"/>
    <cellStyle name="强调文字颜色 4 2" xfId="79"/>
    <cellStyle name="强调文字颜色 5 2" xfId="38"/>
    <cellStyle name="强调文字颜色 6 2" xfId="83"/>
    <cellStyle name="适中 2" xfId="33"/>
    <cellStyle name="输出 2" xfId="23"/>
    <cellStyle name="输入 2" xfId="75"/>
    <cellStyle name="注释 2" xfId="89"/>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23&#24180;&#20013;&#23567;&#23398;&#22269;&#22521;&#30465;&#22521;\&#30465;&#2252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5"/>
  <sheetViews>
    <sheetView tabSelected="1" topLeftCell="A2" workbookViewId="0">
      <pane ySplit="4" topLeftCell="A195" activePane="bottomLeft" state="frozen"/>
      <selection pane="bottomLeft" activeCell="E197" sqref="A197:XFD205"/>
    </sheetView>
  </sheetViews>
  <sheetFormatPr defaultColWidth="9" defaultRowHeight="14.25" x14ac:dyDescent="0.2"/>
  <cols>
    <col min="1" max="1" width="7" style="29" customWidth="1"/>
    <col min="2" max="2" width="7.125" style="29" customWidth="1"/>
    <col min="3" max="3" width="10.625" style="29" customWidth="1"/>
    <col min="4" max="4" width="15.625" style="29" customWidth="1"/>
    <col min="5" max="5" width="13.125" style="29" customWidth="1"/>
    <col min="6" max="6" width="13.75" customWidth="1"/>
    <col min="7" max="7" width="13" customWidth="1"/>
    <col min="8" max="10" width="8.5" style="29" customWidth="1"/>
    <col min="11" max="11" width="9.625" style="29" customWidth="1"/>
    <col min="12" max="16" width="8.5" style="29" customWidth="1"/>
    <col min="17" max="17" width="8.5" style="30" customWidth="1"/>
    <col min="18" max="18" width="18.5" style="29" customWidth="1"/>
    <col min="19" max="16384" width="9" style="29"/>
  </cols>
  <sheetData>
    <row r="1" spans="1:18" ht="27.95" customHeight="1" x14ac:dyDescent="0.2">
      <c r="A1" s="31" t="s">
        <v>0</v>
      </c>
      <c r="B1" s="32"/>
      <c r="C1" s="32"/>
      <c r="D1" s="32"/>
      <c r="E1" s="32"/>
      <c r="F1" s="42"/>
      <c r="G1" s="42"/>
      <c r="I1" s="32"/>
      <c r="J1" s="32"/>
    </row>
    <row r="2" spans="1:18" ht="39" customHeight="1" x14ac:dyDescent="0.2">
      <c r="A2" s="145" t="s">
        <v>622</v>
      </c>
      <c r="B2" s="145"/>
      <c r="C2" s="145"/>
      <c r="D2" s="145"/>
      <c r="E2" s="145"/>
      <c r="F2" s="145"/>
      <c r="G2" s="145"/>
      <c r="H2" s="145"/>
      <c r="I2" s="145"/>
      <c r="J2" s="145"/>
      <c r="K2" s="145"/>
      <c r="L2" s="145"/>
      <c r="M2" s="145"/>
      <c r="N2" s="145"/>
      <c r="O2" s="145"/>
      <c r="P2" s="145"/>
      <c r="Q2" s="145"/>
      <c r="R2" s="145"/>
    </row>
    <row r="3" spans="1:18" ht="30" customHeight="1" x14ac:dyDescent="0.2">
      <c r="A3" s="33"/>
      <c r="B3" s="33"/>
      <c r="C3" s="33"/>
      <c r="D3" s="33"/>
      <c r="E3" s="33"/>
      <c r="F3" s="33"/>
      <c r="G3" s="33"/>
      <c r="I3" s="60"/>
      <c r="J3" s="60"/>
      <c r="R3" s="131" t="s">
        <v>621</v>
      </c>
    </row>
    <row r="4" spans="1:18" s="26" customFormat="1" ht="37.5" customHeight="1" x14ac:dyDescent="0.2">
      <c r="A4" s="154" t="s">
        <v>1</v>
      </c>
      <c r="B4" s="149"/>
      <c r="C4" s="162" t="s">
        <v>2</v>
      </c>
      <c r="D4" s="162" t="s">
        <v>3</v>
      </c>
      <c r="E4" s="162" t="s">
        <v>4</v>
      </c>
      <c r="F4" s="164" t="s">
        <v>5</v>
      </c>
      <c r="G4" s="164" t="s">
        <v>6</v>
      </c>
      <c r="H4" s="146" t="s">
        <v>7</v>
      </c>
      <c r="I4" s="147"/>
      <c r="J4" s="149" t="s">
        <v>8</v>
      </c>
      <c r="K4" s="151" t="s">
        <v>9</v>
      </c>
      <c r="L4" s="151" t="s">
        <v>10</v>
      </c>
      <c r="M4" s="156" t="s">
        <v>290</v>
      </c>
      <c r="N4" s="156" t="s">
        <v>291</v>
      </c>
      <c r="O4" s="156" t="s">
        <v>292</v>
      </c>
      <c r="P4" s="151" t="s">
        <v>11</v>
      </c>
      <c r="Q4" s="151" t="s">
        <v>12</v>
      </c>
      <c r="R4" s="153" t="s">
        <v>13</v>
      </c>
    </row>
    <row r="5" spans="1:18" s="26" customFormat="1" ht="76.5" customHeight="1" x14ac:dyDescent="0.2">
      <c r="A5" s="155"/>
      <c r="B5" s="150"/>
      <c r="C5" s="163"/>
      <c r="D5" s="163"/>
      <c r="E5" s="163"/>
      <c r="F5" s="165"/>
      <c r="G5" s="165"/>
      <c r="H5" s="43" t="s">
        <v>14</v>
      </c>
      <c r="I5" s="34" t="s">
        <v>15</v>
      </c>
      <c r="J5" s="150"/>
      <c r="K5" s="152"/>
      <c r="L5" s="152"/>
      <c r="M5" s="157"/>
      <c r="N5" s="157"/>
      <c r="O5" s="157"/>
      <c r="P5" s="152"/>
      <c r="Q5" s="152"/>
      <c r="R5" s="153"/>
    </row>
    <row r="6" spans="1:18" s="26" customFormat="1" ht="20.25" x14ac:dyDescent="0.2">
      <c r="A6" s="148" t="s">
        <v>16</v>
      </c>
      <c r="B6" s="148"/>
      <c r="C6" s="148"/>
      <c r="D6" s="148"/>
      <c r="E6" s="44"/>
      <c r="F6" s="45"/>
      <c r="G6" s="45"/>
      <c r="H6" s="70">
        <f>H7+H58</f>
        <v>70</v>
      </c>
      <c r="I6" s="70">
        <f>I7+I58</f>
        <v>17.5</v>
      </c>
      <c r="J6" s="70">
        <f>J7+J58</f>
        <v>200</v>
      </c>
      <c r="K6" s="70">
        <f>K7+K58</f>
        <v>500</v>
      </c>
      <c r="L6" s="70">
        <f>L7+L58</f>
        <v>470</v>
      </c>
      <c r="M6" s="70">
        <f t="shared" ref="M6:O6" si="0">M7+M58</f>
        <v>1058</v>
      </c>
      <c r="N6" s="70">
        <f t="shared" si="0"/>
        <v>539.80000000000007</v>
      </c>
      <c r="O6" s="70">
        <f t="shared" si="0"/>
        <v>1049.2</v>
      </c>
      <c r="P6" s="70">
        <f>P7+P58</f>
        <v>580</v>
      </c>
      <c r="Q6" s="70">
        <f>Q7+Q58</f>
        <v>4484.5</v>
      </c>
      <c r="R6" s="62"/>
    </row>
    <row r="7" spans="1:18" s="26" customFormat="1" ht="20.25" x14ac:dyDescent="0.2">
      <c r="A7" s="148" t="s">
        <v>17</v>
      </c>
      <c r="B7" s="148"/>
      <c r="C7" s="148"/>
      <c r="D7" s="148"/>
      <c r="E7" s="46"/>
      <c r="F7" s="47"/>
      <c r="G7" s="47"/>
      <c r="H7" s="70">
        <f>H8+H54</f>
        <v>70</v>
      </c>
      <c r="I7" s="70">
        <f>I8+I54</f>
        <v>10.5</v>
      </c>
      <c r="J7" s="70">
        <f>J8+J54</f>
        <v>80</v>
      </c>
      <c r="K7" s="70">
        <f>K8+K54</f>
        <v>0</v>
      </c>
      <c r="L7" s="70">
        <f>L8+L54</f>
        <v>60</v>
      </c>
      <c r="M7" s="70">
        <f t="shared" ref="M7:O7" si="1">M8+M54</f>
        <v>1025</v>
      </c>
      <c r="N7" s="70">
        <f t="shared" si="1"/>
        <v>515.20000000000005</v>
      </c>
      <c r="O7" s="70">
        <f t="shared" si="1"/>
        <v>737</v>
      </c>
      <c r="P7" s="70">
        <f>P8+P54</f>
        <v>325</v>
      </c>
      <c r="Q7" s="70">
        <f>Q8+Q54</f>
        <v>2822.7000000000003</v>
      </c>
      <c r="R7" s="62"/>
    </row>
    <row r="8" spans="1:18" s="26" customFormat="1" ht="20.25" x14ac:dyDescent="0.2">
      <c r="A8" s="144" t="s">
        <v>18</v>
      </c>
      <c r="B8" s="144"/>
      <c r="C8" s="148" t="s">
        <v>19</v>
      </c>
      <c r="D8" s="148"/>
      <c r="E8" s="48"/>
      <c r="F8" s="47"/>
      <c r="G8" s="47"/>
      <c r="H8" s="77">
        <f t="shared" ref="H8:Q8" si="2">SUM(H10:H53)</f>
        <v>70</v>
      </c>
      <c r="I8" s="77">
        <f t="shared" si="2"/>
        <v>10.5</v>
      </c>
      <c r="J8" s="77">
        <f t="shared" si="2"/>
        <v>80</v>
      </c>
      <c r="K8" s="77">
        <f t="shared" si="2"/>
        <v>0</v>
      </c>
      <c r="L8" s="77">
        <f t="shared" si="2"/>
        <v>60</v>
      </c>
      <c r="M8" s="77">
        <f t="shared" si="2"/>
        <v>1025</v>
      </c>
      <c r="N8" s="77">
        <f t="shared" si="2"/>
        <v>515.20000000000005</v>
      </c>
      <c r="O8" s="77">
        <f t="shared" si="2"/>
        <v>737</v>
      </c>
      <c r="P8" s="77">
        <f t="shared" si="2"/>
        <v>0</v>
      </c>
      <c r="Q8" s="77">
        <f t="shared" si="2"/>
        <v>2497.7000000000003</v>
      </c>
      <c r="R8" s="62"/>
    </row>
    <row r="9" spans="1:18" s="27" customFormat="1" ht="30" customHeight="1" x14ac:dyDescent="0.15">
      <c r="A9" s="144"/>
      <c r="B9" s="144"/>
      <c r="C9" s="179" t="s">
        <v>620</v>
      </c>
      <c r="D9" s="180"/>
      <c r="E9" s="39"/>
      <c r="F9" s="49"/>
      <c r="G9" s="49"/>
      <c r="H9" s="78">
        <f>SUM(H10:H17)</f>
        <v>0</v>
      </c>
      <c r="I9" s="78">
        <f t="shared" ref="I9:P9" si="3">SUM(I10:I17)</f>
        <v>1.5</v>
      </c>
      <c r="J9" s="78">
        <f t="shared" si="3"/>
        <v>0</v>
      </c>
      <c r="K9" s="78">
        <f t="shared" si="3"/>
        <v>0</v>
      </c>
      <c r="L9" s="78">
        <f t="shared" si="3"/>
        <v>0</v>
      </c>
      <c r="M9" s="78">
        <f t="shared" si="3"/>
        <v>0</v>
      </c>
      <c r="N9" s="78">
        <f t="shared" si="3"/>
        <v>201.00000000000003</v>
      </c>
      <c r="O9" s="78">
        <f t="shared" si="3"/>
        <v>0</v>
      </c>
      <c r="P9" s="78">
        <f t="shared" si="3"/>
        <v>0</v>
      </c>
      <c r="Q9" s="134">
        <f t="shared" ref="Q9:Q71" si="4">SUM(H9:P9)</f>
        <v>202.50000000000003</v>
      </c>
      <c r="R9" s="63"/>
    </row>
    <row r="10" spans="1:18" s="27" customFormat="1" ht="30" customHeight="1" x14ac:dyDescent="0.15">
      <c r="A10" s="144"/>
      <c r="B10" s="144"/>
      <c r="C10" s="176" t="s">
        <v>289</v>
      </c>
      <c r="D10" s="37" t="s">
        <v>288</v>
      </c>
      <c r="E10" s="132" t="s">
        <v>20</v>
      </c>
      <c r="F10" s="49" t="s">
        <v>21</v>
      </c>
      <c r="G10" s="49" t="s">
        <v>22</v>
      </c>
      <c r="H10" s="39"/>
      <c r="I10" s="38">
        <v>1.5</v>
      </c>
      <c r="J10" s="39"/>
      <c r="K10" s="39"/>
      <c r="L10" s="39"/>
      <c r="M10" s="39"/>
      <c r="N10" s="39"/>
      <c r="O10" s="39"/>
      <c r="P10" s="39"/>
      <c r="Q10" s="79">
        <f t="shared" si="4"/>
        <v>1.5</v>
      </c>
      <c r="R10" s="63"/>
    </row>
    <row r="11" spans="1:18" s="27" customFormat="1" ht="30" customHeight="1" x14ac:dyDescent="0.15">
      <c r="A11" s="144"/>
      <c r="B11" s="144"/>
      <c r="C11" s="177"/>
      <c r="D11" s="37" t="s">
        <v>281</v>
      </c>
      <c r="E11" s="38" t="s">
        <v>24</v>
      </c>
      <c r="F11" s="49" t="s">
        <v>21</v>
      </c>
      <c r="G11" s="49" t="s">
        <v>22</v>
      </c>
      <c r="H11" s="39"/>
      <c r="I11" s="38"/>
      <c r="J11" s="39"/>
      <c r="K11" s="39"/>
      <c r="L11" s="39"/>
      <c r="M11" s="39">
        <v>0</v>
      </c>
      <c r="N11" s="72">
        <v>-5.7</v>
      </c>
      <c r="O11" s="72">
        <v>0</v>
      </c>
      <c r="P11" s="39"/>
      <c r="Q11" s="79">
        <f t="shared" si="4"/>
        <v>-5.7</v>
      </c>
      <c r="R11" s="63"/>
    </row>
    <row r="12" spans="1:18" s="27" customFormat="1" ht="30" customHeight="1" x14ac:dyDescent="0.15">
      <c r="A12" s="144"/>
      <c r="B12" s="144"/>
      <c r="C12" s="177"/>
      <c r="D12" s="37" t="s">
        <v>282</v>
      </c>
      <c r="E12" s="38" t="s">
        <v>24</v>
      </c>
      <c r="F12" s="49" t="s">
        <v>21</v>
      </c>
      <c r="G12" s="49" t="s">
        <v>22</v>
      </c>
      <c r="H12" s="39"/>
      <c r="I12" s="38"/>
      <c r="J12" s="39"/>
      <c r="K12" s="39"/>
      <c r="L12" s="39"/>
      <c r="M12" s="72">
        <v>0</v>
      </c>
      <c r="N12" s="72">
        <v>16.5</v>
      </c>
      <c r="O12" s="72">
        <v>0</v>
      </c>
      <c r="P12" s="39"/>
      <c r="Q12" s="79">
        <f t="shared" si="4"/>
        <v>16.5</v>
      </c>
      <c r="R12" s="63"/>
    </row>
    <row r="13" spans="1:18" s="27" customFormat="1" ht="30" customHeight="1" x14ac:dyDescent="0.15">
      <c r="A13" s="144"/>
      <c r="B13" s="144"/>
      <c r="C13" s="177"/>
      <c r="D13" s="37" t="s">
        <v>283</v>
      </c>
      <c r="E13" s="38" t="s">
        <v>24</v>
      </c>
      <c r="F13" s="49" t="s">
        <v>21</v>
      </c>
      <c r="G13" s="49" t="s">
        <v>22</v>
      </c>
      <c r="H13" s="39"/>
      <c r="I13" s="38"/>
      <c r="J13" s="39"/>
      <c r="K13" s="39"/>
      <c r="L13" s="39"/>
      <c r="M13" s="72">
        <v>0</v>
      </c>
      <c r="N13" s="72">
        <v>22</v>
      </c>
      <c r="O13" s="72">
        <v>0</v>
      </c>
      <c r="P13" s="39"/>
      <c r="Q13" s="79">
        <f t="shared" si="4"/>
        <v>22</v>
      </c>
      <c r="R13" s="63"/>
    </row>
    <row r="14" spans="1:18" s="27" customFormat="1" ht="30" customHeight="1" x14ac:dyDescent="0.15">
      <c r="A14" s="144"/>
      <c r="B14" s="144"/>
      <c r="C14" s="177"/>
      <c r="D14" s="37" t="s">
        <v>284</v>
      </c>
      <c r="E14" s="38" t="s">
        <v>24</v>
      </c>
      <c r="F14" s="49" t="s">
        <v>21</v>
      </c>
      <c r="G14" s="49" t="s">
        <v>22</v>
      </c>
      <c r="H14" s="39"/>
      <c r="I14" s="38"/>
      <c r="J14" s="39"/>
      <c r="K14" s="39"/>
      <c r="L14" s="39"/>
      <c r="M14" s="72">
        <v>0</v>
      </c>
      <c r="N14" s="72">
        <v>-28.5</v>
      </c>
      <c r="O14" s="72">
        <v>0</v>
      </c>
      <c r="P14" s="39"/>
      <c r="Q14" s="79">
        <f t="shared" si="4"/>
        <v>-28.5</v>
      </c>
      <c r="R14" s="38"/>
    </row>
    <row r="15" spans="1:18" s="27" customFormat="1" ht="30" customHeight="1" x14ac:dyDescent="0.15">
      <c r="A15" s="144"/>
      <c r="B15" s="144"/>
      <c r="C15" s="177"/>
      <c r="D15" s="37" t="s">
        <v>285</v>
      </c>
      <c r="E15" s="132" t="s">
        <v>20</v>
      </c>
      <c r="F15" s="49" t="s">
        <v>21</v>
      </c>
      <c r="G15" s="49" t="s">
        <v>22</v>
      </c>
      <c r="H15" s="39"/>
      <c r="I15" s="38"/>
      <c r="J15" s="39"/>
      <c r="K15" s="39"/>
      <c r="L15" s="39"/>
      <c r="M15" s="72">
        <v>0</v>
      </c>
      <c r="N15" s="72">
        <v>70.400000000000006</v>
      </c>
      <c r="O15" s="72">
        <v>0</v>
      </c>
      <c r="P15" s="39"/>
      <c r="Q15" s="79">
        <f t="shared" si="4"/>
        <v>70.400000000000006</v>
      </c>
      <c r="R15" s="38" t="s">
        <v>411</v>
      </c>
    </row>
    <row r="16" spans="1:18" s="27" customFormat="1" ht="30" customHeight="1" x14ac:dyDescent="0.15">
      <c r="A16" s="144"/>
      <c r="B16" s="144"/>
      <c r="C16" s="177"/>
      <c r="D16" s="37" t="s">
        <v>286</v>
      </c>
      <c r="E16" s="132" t="s">
        <v>20</v>
      </c>
      <c r="F16" s="49" t="s">
        <v>21</v>
      </c>
      <c r="G16" s="49" t="s">
        <v>22</v>
      </c>
      <c r="H16" s="39"/>
      <c r="I16" s="38"/>
      <c r="J16" s="39"/>
      <c r="K16" s="39"/>
      <c r="L16" s="39"/>
      <c r="M16" s="72">
        <v>0</v>
      </c>
      <c r="N16" s="72">
        <v>72.400000000000006</v>
      </c>
      <c r="O16" s="72">
        <v>0</v>
      </c>
      <c r="P16" s="39"/>
      <c r="Q16" s="79">
        <f t="shared" si="4"/>
        <v>72.400000000000006</v>
      </c>
      <c r="R16" s="38"/>
    </row>
    <row r="17" spans="1:18" s="27" customFormat="1" ht="30" customHeight="1" x14ac:dyDescent="0.15">
      <c r="A17" s="144"/>
      <c r="B17" s="144"/>
      <c r="C17" s="178"/>
      <c r="D17" s="37" t="s">
        <v>287</v>
      </c>
      <c r="E17" s="132" t="s">
        <v>20</v>
      </c>
      <c r="F17" s="49" t="s">
        <v>21</v>
      </c>
      <c r="G17" s="49" t="s">
        <v>22</v>
      </c>
      <c r="H17" s="39"/>
      <c r="I17" s="38"/>
      <c r="J17" s="39"/>
      <c r="K17" s="39"/>
      <c r="L17" s="39"/>
      <c r="M17" s="72">
        <v>0</v>
      </c>
      <c r="N17" s="72">
        <v>53.9</v>
      </c>
      <c r="O17" s="72">
        <v>0</v>
      </c>
      <c r="P17" s="39"/>
      <c r="Q17" s="79">
        <f t="shared" si="4"/>
        <v>53.9</v>
      </c>
      <c r="R17" s="38" t="s">
        <v>412</v>
      </c>
    </row>
    <row r="18" spans="1:18" s="28" customFormat="1" ht="30" customHeight="1" x14ac:dyDescent="0.15">
      <c r="A18" s="144"/>
      <c r="B18" s="144"/>
      <c r="C18" s="36">
        <v>100004</v>
      </c>
      <c r="D18" s="38" t="s">
        <v>23</v>
      </c>
      <c r="E18" s="38" t="s">
        <v>24</v>
      </c>
      <c r="F18" s="49" t="s">
        <v>21</v>
      </c>
      <c r="G18" s="49" t="s">
        <v>22</v>
      </c>
      <c r="H18" s="38"/>
      <c r="I18" s="38"/>
      <c r="J18" s="38">
        <v>10</v>
      </c>
      <c r="K18" s="38"/>
      <c r="L18" s="38"/>
      <c r="M18" s="38">
        <v>19</v>
      </c>
      <c r="N18" s="38">
        <v>0</v>
      </c>
      <c r="O18" s="38">
        <v>39.200000000000003</v>
      </c>
      <c r="P18" s="38"/>
      <c r="Q18" s="79">
        <f t="shared" si="4"/>
        <v>68.2</v>
      </c>
      <c r="R18" s="38" t="s">
        <v>420</v>
      </c>
    </row>
    <row r="19" spans="1:18" s="28" customFormat="1" ht="30" customHeight="1" x14ac:dyDescent="0.15">
      <c r="A19" s="144"/>
      <c r="B19" s="144"/>
      <c r="C19" s="38">
        <v>100005</v>
      </c>
      <c r="D19" s="38" t="s">
        <v>25</v>
      </c>
      <c r="E19" s="38" t="s">
        <v>24</v>
      </c>
      <c r="F19" s="49" t="s">
        <v>21</v>
      </c>
      <c r="G19" s="49" t="s">
        <v>22</v>
      </c>
      <c r="H19" s="38"/>
      <c r="I19" s="38"/>
      <c r="J19" s="38">
        <v>10</v>
      </c>
      <c r="K19" s="38"/>
      <c r="L19" s="38"/>
      <c r="M19" s="38">
        <v>73</v>
      </c>
      <c r="N19" s="38">
        <v>17.899999999999999</v>
      </c>
      <c r="O19" s="38">
        <v>0</v>
      </c>
      <c r="P19" s="38"/>
      <c r="Q19" s="79">
        <f t="shared" si="4"/>
        <v>100.9</v>
      </c>
      <c r="R19" s="38"/>
    </row>
    <row r="20" spans="1:18" s="28" customFormat="1" ht="30" customHeight="1" x14ac:dyDescent="0.15">
      <c r="A20" s="144"/>
      <c r="B20" s="144"/>
      <c r="C20" s="38">
        <v>100007</v>
      </c>
      <c r="D20" s="38" t="s">
        <v>293</v>
      </c>
      <c r="E20" s="38" t="s">
        <v>24</v>
      </c>
      <c r="F20" s="49" t="s">
        <v>21</v>
      </c>
      <c r="G20" s="49" t="s">
        <v>22</v>
      </c>
      <c r="H20" s="38"/>
      <c r="I20" s="38"/>
      <c r="J20" s="38"/>
      <c r="K20" s="38"/>
      <c r="L20" s="38"/>
      <c r="M20" s="38">
        <v>12</v>
      </c>
      <c r="N20" s="38">
        <v>0</v>
      </c>
      <c r="O20" s="38">
        <v>0</v>
      </c>
      <c r="P20" s="38"/>
      <c r="Q20" s="79">
        <f t="shared" si="4"/>
        <v>12</v>
      </c>
      <c r="R20" s="38"/>
    </row>
    <row r="21" spans="1:18" s="28" customFormat="1" ht="30" customHeight="1" x14ac:dyDescent="0.15">
      <c r="A21" s="144"/>
      <c r="B21" s="144"/>
      <c r="C21" s="38">
        <v>100010</v>
      </c>
      <c r="D21" s="38" t="s">
        <v>26</v>
      </c>
      <c r="E21" s="38" t="s">
        <v>24</v>
      </c>
      <c r="F21" s="49" t="s">
        <v>21</v>
      </c>
      <c r="G21" s="49" t="s">
        <v>22</v>
      </c>
      <c r="H21" s="38"/>
      <c r="I21" s="38"/>
      <c r="J21" s="38">
        <v>10</v>
      </c>
      <c r="K21" s="38"/>
      <c r="L21" s="38"/>
      <c r="M21" s="38">
        <v>97</v>
      </c>
      <c r="N21" s="38">
        <v>134.30000000000001</v>
      </c>
      <c r="O21" s="38">
        <v>316.39999999999998</v>
      </c>
      <c r="P21" s="38"/>
      <c r="Q21" s="79">
        <f t="shared" si="4"/>
        <v>557.70000000000005</v>
      </c>
      <c r="R21" s="38" t="s">
        <v>414</v>
      </c>
    </row>
    <row r="22" spans="1:18" s="28" customFormat="1" ht="30" customHeight="1" x14ac:dyDescent="0.15">
      <c r="A22" s="144"/>
      <c r="B22" s="144"/>
      <c r="C22" s="38">
        <v>100011</v>
      </c>
      <c r="D22" s="38" t="s">
        <v>27</v>
      </c>
      <c r="E22" s="38" t="s">
        <v>24</v>
      </c>
      <c r="F22" s="49" t="s">
        <v>21</v>
      </c>
      <c r="G22" s="49" t="s">
        <v>22</v>
      </c>
      <c r="H22" s="38"/>
      <c r="I22" s="38">
        <v>1.5</v>
      </c>
      <c r="J22" s="38"/>
      <c r="K22" s="38"/>
      <c r="L22" s="38"/>
      <c r="M22" s="38"/>
      <c r="N22" s="38"/>
      <c r="O22" s="38"/>
      <c r="P22" s="38"/>
      <c r="Q22" s="79">
        <f t="shared" si="4"/>
        <v>1.5</v>
      </c>
      <c r="R22" s="38"/>
    </row>
    <row r="23" spans="1:18" s="28" customFormat="1" ht="30" customHeight="1" x14ac:dyDescent="0.15">
      <c r="A23" s="144"/>
      <c r="B23" s="144"/>
      <c r="C23" s="38">
        <v>100012</v>
      </c>
      <c r="D23" s="38" t="s">
        <v>28</v>
      </c>
      <c r="E23" s="38" t="s">
        <v>24</v>
      </c>
      <c r="F23" s="49" t="s">
        <v>21</v>
      </c>
      <c r="G23" s="49" t="s">
        <v>22</v>
      </c>
      <c r="H23" s="38"/>
      <c r="I23" s="38">
        <v>0.5</v>
      </c>
      <c r="J23" s="38"/>
      <c r="K23" s="38"/>
      <c r="L23" s="38"/>
      <c r="M23" s="38">
        <v>34</v>
      </c>
      <c r="N23" s="38">
        <v>0</v>
      </c>
      <c r="O23" s="38">
        <v>0</v>
      </c>
      <c r="P23" s="38"/>
      <c r="Q23" s="79">
        <f t="shared" si="4"/>
        <v>34.5</v>
      </c>
      <c r="R23" s="38"/>
    </row>
    <row r="24" spans="1:18" s="28" customFormat="1" ht="30" customHeight="1" x14ac:dyDescent="0.15">
      <c r="A24" s="144"/>
      <c r="B24" s="144"/>
      <c r="C24" s="38">
        <v>100015</v>
      </c>
      <c r="D24" s="38" t="s">
        <v>294</v>
      </c>
      <c r="E24" s="38" t="s">
        <v>24</v>
      </c>
      <c r="F24" s="49" t="s">
        <v>21</v>
      </c>
      <c r="G24" s="49" t="s">
        <v>22</v>
      </c>
      <c r="H24" s="38"/>
      <c r="I24" s="38"/>
      <c r="J24" s="38"/>
      <c r="K24" s="38"/>
      <c r="L24" s="38"/>
      <c r="M24" s="38">
        <v>29</v>
      </c>
      <c r="N24" s="38">
        <v>0</v>
      </c>
      <c r="O24" s="38">
        <v>0</v>
      </c>
      <c r="P24" s="38"/>
      <c r="Q24" s="79">
        <f t="shared" si="4"/>
        <v>29</v>
      </c>
      <c r="R24" s="38"/>
    </row>
    <row r="25" spans="1:18" s="28" customFormat="1" ht="30" customHeight="1" x14ac:dyDescent="0.15">
      <c r="A25" s="144"/>
      <c r="B25" s="144"/>
      <c r="C25" s="38">
        <v>100016</v>
      </c>
      <c r="D25" s="38" t="s">
        <v>295</v>
      </c>
      <c r="E25" s="38" t="s">
        <v>24</v>
      </c>
      <c r="F25" s="49" t="s">
        <v>21</v>
      </c>
      <c r="G25" s="49" t="s">
        <v>22</v>
      </c>
      <c r="H25" s="38"/>
      <c r="I25" s="38"/>
      <c r="J25" s="38"/>
      <c r="K25" s="38"/>
      <c r="L25" s="38"/>
      <c r="M25" s="38">
        <v>15</v>
      </c>
      <c r="N25" s="38">
        <v>16.5</v>
      </c>
      <c r="O25" s="38">
        <v>0</v>
      </c>
      <c r="P25" s="38"/>
      <c r="Q25" s="79">
        <f t="shared" si="4"/>
        <v>31.5</v>
      </c>
      <c r="R25" s="38"/>
    </row>
    <row r="26" spans="1:18" s="28" customFormat="1" ht="30" customHeight="1" x14ac:dyDescent="0.15">
      <c r="A26" s="144"/>
      <c r="B26" s="144"/>
      <c r="C26" s="38">
        <v>100017</v>
      </c>
      <c r="D26" s="38" t="s">
        <v>29</v>
      </c>
      <c r="E26" s="38" t="s">
        <v>24</v>
      </c>
      <c r="F26" s="49" t="s">
        <v>21</v>
      </c>
      <c r="G26" s="49" t="s">
        <v>22</v>
      </c>
      <c r="H26" s="38"/>
      <c r="I26" s="38">
        <v>0.5</v>
      </c>
      <c r="J26" s="38"/>
      <c r="K26" s="38"/>
      <c r="L26" s="38"/>
      <c r="M26" s="38">
        <v>174</v>
      </c>
      <c r="N26" s="38">
        <v>0</v>
      </c>
      <c r="O26" s="38">
        <v>0</v>
      </c>
      <c r="P26" s="38"/>
      <c r="Q26" s="79">
        <f t="shared" si="4"/>
        <v>174.5</v>
      </c>
      <c r="R26" s="38"/>
    </row>
    <row r="27" spans="1:18" s="28" customFormat="1" ht="30" customHeight="1" x14ac:dyDescent="0.15">
      <c r="A27" s="144"/>
      <c r="B27" s="144"/>
      <c r="C27" s="38">
        <v>100018</v>
      </c>
      <c r="D27" s="38" t="s">
        <v>296</v>
      </c>
      <c r="E27" s="38" t="s">
        <v>24</v>
      </c>
      <c r="F27" s="49" t="s">
        <v>21</v>
      </c>
      <c r="G27" s="49" t="s">
        <v>22</v>
      </c>
      <c r="H27" s="38"/>
      <c r="I27" s="38"/>
      <c r="J27" s="38"/>
      <c r="K27" s="38"/>
      <c r="L27" s="38"/>
      <c r="M27" s="38">
        <v>42</v>
      </c>
      <c r="N27" s="38">
        <v>0</v>
      </c>
      <c r="O27" s="38">
        <v>33.1</v>
      </c>
      <c r="P27" s="38"/>
      <c r="Q27" s="79">
        <f t="shared" si="4"/>
        <v>75.099999999999994</v>
      </c>
      <c r="R27" s="38" t="s">
        <v>417</v>
      </c>
    </row>
    <row r="28" spans="1:18" s="28" customFormat="1" ht="30" customHeight="1" x14ac:dyDescent="0.15">
      <c r="A28" s="144"/>
      <c r="B28" s="144"/>
      <c r="C28" s="38">
        <v>100019</v>
      </c>
      <c r="D28" s="38" t="s">
        <v>297</v>
      </c>
      <c r="E28" s="38" t="s">
        <v>24</v>
      </c>
      <c r="F28" s="49" t="s">
        <v>21</v>
      </c>
      <c r="G28" s="49" t="s">
        <v>22</v>
      </c>
      <c r="H28" s="38"/>
      <c r="I28" s="38"/>
      <c r="J28" s="38"/>
      <c r="K28" s="38"/>
      <c r="L28" s="38"/>
      <c r="M28" s="38">
        <v>43</v>
      </c>
      <c r="N28" s="38">
        <v>40.6</v>
      </c>
      <c r="O28" s="38">
        <v>34.6</v>
      </c>
      <c r="P28" s="38"/>
      <c r="Q28" s="79">
        <f t="shared" si="4"/>
        <v>118.19999999999999</v>
      </c>
      <c r="R28" s="38" t="s">
        <v>415</v>
      </c>
    </row>
    <row r="29" spans="1:18" s="28" customFormat="1" ht="30" customHeight="1" x14ac:dyDescent="0.15">
      <c r="A29" s="144"/>
      <c r="B29" s="144"/>
      <c r="C29" s="38">
        <v>100020</v>
      </c>
      <c r="D29" s="38" t="s">
        <v>305</v>
      </c>
      <c r="E29" s="38" t="s">
        <v>24</v>
      </c>
      <c r="F29" s="49" t="s">
        <v>21</v>
      </c>
      <c r="G29" s="49" t="s">
        <v>22</v>
      </c>
      <c r="H29" s="38"/>
      <c r="I29" s="38"/>
      <c r="J29" s="38"/>
      <c r="K29" s="38"/>
      <c r="L29" s="38"/>
      <c r="M29" s="38">
        <v>37</v>
      </c>
      <c r="N29" s="38">
        <v>0</v>
      </c>
      <c r="O29" s="38">
        <v>0</v>
      </c>
      <c r="P29" s="38"/>
      <c r="Q29" s="79">
        <f t="shared" si="4"/>
        <v>37</v>
      </c>
      <c r="R29" s="38"/>
    </row>
    <row r="30" spans="1:18" s="28" customFormat="1" ht="30" customHeight="1" x14ac:dyDescent="0.15">
      <c r="A30" s="144"/>
      <c r="B30" s="144"/>
      <c r="C30" s="38">
        <v>100021</v>
      </c>
      <c r="D30" s="38" t="s">
        <v>298</v>
      </c>
      <c r="E30" s="38" t="s">
        <v>24</v>
      </c>
      <c r="F30" s="49" t="s">
        <v>21</v>
      </c>
      <c r="G30" s="49" t="s">
        <v>22</v>
      </c>
      <c r="H30" s="38"/>
      <c r="I30" s="38"/>
      <c r="J30" s="38"/>
      <c r="K30" s="38"/>
      <c r="L30" s="38"/>
      <c r="M30" s="38">
        <v>15</v>
      </c>
      <c r="N30" s="38">
        <v>0</v>
      </c>
      <c r="O30" s="38">
        <v>40.4</v>
      </c>
      <c r="P30" s="38"/>
      <c r="Q30" s="79">
        <f t="shared" si="4"/>
        <v>55.4</v>
      </c>
      <c r="R30" s="38" t="s">
        <v>419</v>
      </c>
    </row>
    <row r="31" spans="1:18" s="28" customFormat="1" ht="30" customHeight="1" x14ac:dyDescent="0.15">
      <c r="A31" s="144"/>
      <c r="B31" s="144"/>
      <c r="C31" s="38">
        <v>100022</v>
      </c>
      <c r="D31" s="38" t="s">
        <v>299</v>
      </c>
      <c r="E31" s="38" t="s">
        <v>24</v>
      </c>
      <c r="F31" s="49" t="s">
        <v>21</v>
      </c>
      <c r="G31" s="49" t="s">
        <v>22</v>
      </c>
      <c r="H31" s="38"/>
      <c r="I31" s="38"/>
      <c r="J31" s="38"/>
      <c r="K31" s="38"/>
      <c r="L31" s="38"/>
      <c r="M31" s="38">
        <v>41</v>
      </c>
      <c r="N31" s="38">
        <v>16.5</v>
      </c>
      <c r="O31" s="38">
        <v>34.299999999999997</v>
      </c>
      <c r="P31" s="38"/>
      <c r="Q31" s="79">
        <f t="shared" si="4"/>
        <v>91.8</v>
      </c>
      <c r="R31" s="38" t="s">
        <v>416</v>
      </c>
    </row>
    <row r="32" spans="1:18" s="28" customFormat="1" ht="30" customHeight="1" x14ac:dyDescent="0.15">
      <c r="A32" s="144"/>
      <c r="B32" s="144"/>
      <c r="C32" s="38">
        <v>100023</v>
      </c>
      <c r="D32" s="38" t="s">
        <v>30</v>
      </c>
      <c r="E32" s="38" t="s">
        <v>24</v>
      </c>
      <c r="F32" s="49" t="s">
        <v>21</v>
      </c>
      <c r="G32" s="49" t="s">
        <v>22</v>
      </c>
      <c r="H32" s="38">
        <v>30</v>
      </c>
      <c r="I32" s="38"/>
      <c r="J32" s="38">
        <v>10</v>
      </c>
      <c r="K32" s="38"/>
      <c r="L32" s="38"/>
      <c r="M32" s="38">
        <v>117</v>
      </c>
      <c r="N32" s="38">
        <v>0</v>
      </c>
      <c r="O32" s="38">
        <v>0</v>
      </c>
      <c r="P32" s="38"/>
      <c r="Q32" s="79">
        <f t="shared" si="4"/>
        <v>157</v>
      </c>
      <c r="R32" s="38" t="s">
        <v>31</v>
      </c>
    </row>
    <row r="33" spans="1:18" s="28" customFormat="1" ht="30" customHeight="1" x14ac:dyDescent="0.15">
      <c r="A33" s="144"/>
      <c r="B33" s="144"/>
      <c r="C33" s="38">
        <v>100024</v>
      </c>
      <c r="D33" s="38" t="s">
        <v>32</v>
      </c>
      <c r="E33" s="38" t="s">
        <v>24</v>
      </c>
      <c r="F33" s="49" t="s">
        <v>21</v>
      </c>
      <c r="G33" s="49" t="s">
        <v>22</v>
      </c>
      <c r="H33" s="38"/>
      <c r="I33" s="61">
        <v>0.5</v>
      </c>
      <c r="J33" s="38"/>
      <c r="K33" s="38"/>
      <c r="L33" s="38"/>
      <c r="M33" s="38">
        <v>127</v>
      </c>
      <c r="N33" s="38">
        <v>0</v>
      </c>
      <c r="O33" s="38">
        <v>39</v>
      </c>
      <c r="P33" s="38"/>
      <c r="Q33" s="79">
        <f t="shared" si="4"/>
        <v>166.5</v>
      </c>
      <c r="R33" s="38" t="s">
        <v>418</v>
      </c>
    </row>
    <row r="34" spans="1:18" s="28" customFormat="1" ht="30" customHeight="1" x14ac:dyDescent="0.15">
      <c r="A34" s="144"/>
      <c r="B34" s="144"/>
      <c r="C34" s="38">
        <v>100027</v>
      </c>
      <c r="D34" s="38" t="s">
        <v>300</v>
      </c>
      <c r="E34" s="38" t="s">
        <v>24</v>
      </c>
      <c r="F34" s="49" t="s">
        <v>21</v>
      </c>
      <c r="G34" s="49" t="s">
        <v>22</v>
      </c>
      <c r="H34" s="38"/>
      <c r="I34" s="61"/>
      <c r="J34" s="38"/>
      <c r="K34" s="38"/>
      <c r="L34" s="38"/>
      <c r="M34" s="38">
        <v>15</v>
      </c>
      <c r="N34" s="38">
        <v>0</v>
      </c>
      <c r="O34" s="38">
        <v>0</v>
      </c>
      <c r="P34" s="38"/>
      <c r="Q34" s="79">
        <f t="shared" si="4"/>
        <v>15</v>
      </c>
      <c r="R34" s="38"/>
    </row>
    <row r="35" spans="1:18" s="28" customFormat="1" ht="30" customHeight="1" x14ac:dyDescent="0.15">
      <c r="A35" s="144"/>
      <c r="B35" s="144"/>
      <c r="C35" s="38">
        <v>100028</v>
      </c>
      <c r="D35" s="38" t="s">
        <v>301</v>
      </c>
      <c r="E35" s="38" t="s">
        <v>24</v>
      </c>
      <c r="F35" s="49" t="s">
        <v>21</v>
      </c>
      <c r="G35" s="49" t="s">
        <v>22</v>
      </c>
      <c r="H35" s="38"/>
      <c r="I35" s="61"/>
      <c r="J35" s="38"/>
      <c r="K35" s="38"/>
      <c r="L35" s="38"/>
      <c r="M35" s="38">
        <v>135</v>
      </c>
      <c r="N35" s="38">
        <v>0</v>
      </c>
      <c r="O35" s="38">
        <v>10</v>
      </c>
      <c r="P35" s="38"/>
      <c r="Q35" s="79">
        <f t="shared" si="4"/>
        <v>145</v>
      </c>
      <c r="R35" s="38" t="s">
        <v>421</v>
      </c>
    </row>
    <row r="36" spans="1:18" s="28" customFormat="1" ht="30" customHeight="1" x14ac:dyDescent="0.15">
      <c r="A36" s="144"/>
      <c r="B36" s="144"/>
      <c r="C36" s="38">
        <v>100029</v>
      </c>
      <c r="D36" s="38" t="s">
        <v>33</v>
      </c>
      <c r="E36" s="38" t="s">
        <v>34</v>
      </c>
      <c r="F36" s="49" t="s">
        <v>21</v>
      </c>
      <c r="G36" s="49" t="s">
        <v>22</v>
      </c>
      <c r="H36" s="38"/>
      <c r="I36" s="38">
        <v>0.5</v>
      </c>
      <c r="J36" s="38">
        <v>10</v>
      </c>
      <c r="K36" s="38"/>
      <c r="L36" s="38"/>
      <c r="M36" s="38"/>
      <c r="N36" s="38"/>
      <c r="O36" s="38"/>
      <c r="P36" s="38"/>
      <c r="Q36" s="79">
        <f t="shared" si="4"/>
        <v>10.5</v>
      </c>
      <c r="R36" s="38"/>
    </row>
    <row r="37" spans="1:18" s="28" customFormat="1" ht="30" customHeight="1" x14ac:dyDescent="0.15">
      <c r="A37" s="144"/>
      <c r="B37" s="144"/>
      <c r="C37" s="38">
        <v>100030</v>
      </c>
      <c r="D37" s="38" t="s">
        <v>35</v>
      </c>
      <c r="E37" s="38" t="s">
        <v>34</v>
      </c>
      <c r="F37" s="49" t="s">
        <v>21</v>
      </c>
      <c r="G37" s="49" t="s">
        <v>22</v>
      </c>
      <c r="H37" s="38"/>
      <c r="I37" s="38">
        <v>1.5</v>
      </c>
      <c r="J37" s="38"/>
      <c r="K37" s="38"/>
      <c r="L37" s="38"/>
      <c r="M37" s="38"/>
      <c r="N37" s="38"/>
      <c r="O37" s="38"/>
      <c r="P37" s="38"/>
      <c r="Q37" s="79">
        <f t="shared" si="4"/>
        <v>1.5</v>
      </c>
      <c r="R37" s="38"/>
    </row>
    <row r="38" spans="1:18" s="28" customFormat="1" ht="30" customHeight="1" x14ac:dyDescent="0.15">
      <c r="A38" s="144"/>
      <c r="B38" s="144"/>
      <c r="C38" s="39">
        <v>100031</v>
      </c>
      <c r="D38" s="39" t="s">
        <v>36</v>
      </c>
      <c r="E38" s="38" t="s">
        <v>34</v>
      </c>
      <c r="F38" s="49" t="s">
        <v>21</v>
      </c>
      <c r="G38" s="49" t="s">
        <v>22</v>
      </c>
      <c r="H38" s="38"/>
      <c r="I38" s="38">
        <v>0.5</v>
      </c>
      <c r="J38" s="38"/>
      <c r="K38" s="38"/>
      <c r="L38" s="38"/>
      <c r="M38" s="38"/>
      <c r="N38" s="38"/>
      <c r="O38" s="38"/>
      <c r="P38" s="38"/>
      <c r="Q38" s="79">
        <f t="shared" si="4"/>
        <v>0.5</v>
      </c>
      <c r="R38" s="38"/>
    </row>
    <row r="39" spans="1:18" s="28" customFormat="1" ht="30" customHeight="1" x14ac:dyDescent="0.15">
      <c r="A39" s="144"/>
      <c r="B39" s="144"/>
      <c r="C39" s="39">
        <v>100033</v>
      </c>
      <c r="D39" s="39" t="s">
        <v>37</v>
      </c>
      <c r="E39" s="38" t="s">
        <v>34</v>
      </c>
      <c r="F39" s="49" t="s">
        <v>21</v>
      </c>
      <c r="G39" s="49" t="s">
        <v>22</v>
      </c>
      <c r="H39" s="38"/>
      <c r="I39" s="38">
        <v>0.5</v>
      </c>
      <c r="J39" s="38"/>
      <c r="K39" s="38"/>
      <c r="L39" s="38"/>
      <c r="M39" s="38"/>
      <c r="N39" s="38"/>
      <c r="O39" s="38"/>
      <c r="P39" s="38"/>
      <c r="Q39" s="79">
        <f t="shared" si="4"/>
        <v>0.5</v>
      </c>
      <c r="R39" s="38"/>
    </row>
    <row r="40" spans="1:18" s="28" customFormat="1" ht="43.5" customHeight="1" x14ac:dyDescent="0.15">
      <c r="A40" s="144"/>
      <c r="B40" s="144"/>
      <c r="C40" s="39">
        <v>100037</v>
      </c>
      <c r="D40" s="76" t="s">
        <v>302</v>
      </c>
      <c r="E40" s="128" t="s">
        <v>64</v>
      </c>
      <c r="F40" s="49" t="s">
        <v>21</v>
      </c>
      <c r="G40" s="49" t="s">
        <v>22</v>
      </c>
      <c r="H40" s="38"/>
      <c r="I40" s="38"/>
      <c r="J40" s="38"/>
      <c r="K40" s="38"/>
      <c r="L40" s="38"/>
      <c r="M40" s="38">
        <v>0</v>
      </c>
      <c r="N40" s="38">
        <v>0</v>
      </c>
      <c r="O40" s="38">
        <v>10</v>
      </c>
      <c r="P40" s="38"/>
      <c r="Q40" s="79">
        <f t="shared" si="4"/>
        <v>10</v>
      </c>
      <c r="R40" s="38" t="s">
        <v>611</v>
      </c>
    </row>
    <row r="41" spans="1:18" s="28" customFormat="1" ht="30" customHeight="1" x14ac:dyDescent="0.15">
      <c r="A41" s="144"/>
      <c r="B41" s="144"/>
      <c r="C41" s="39">
        <v>100038</v>
      </c>
      <c r="D41" s="76" t="s">
        <v>303</v>
      </c>
      <c r="E41" s="128" t="s">
        <v>64</v>
      </c>
      <c r="F41" s="49" t="s">
        <v>21</v>
      </c>
      <c r="G41" s="49" t="s">
        <v>22</v>
      </c>
      <c r="H41" s="38"/>
      <c r="I41" s="38"/>
      <c r="J41" s="38"/>
      <c r="K41" s="38"/>
      <c r="L41" s="38"/>
      <c r="M41" s="38">
        <v>0</v>
      </c>
      <c r="N41" s="38">
        <v>19.600000000000001</v>
      </c>
      <c r="O41" s="38">
        <v>0</v>
      </c>
      <c r="P41" s="38"/>
      <c r="Q41" s="79">
        <f t="shared" si="4"/>
        <v>19.600000000000001</v>
      </c>
      <c r="R41" s="38"/>
    </row>
    <row r="42" spans="1:18" s="28" customFormat="1" ht="30" customHeight="1" x14ac:dyDescent="0.15">
      <c r="A42" s="144"/>
      <c r="B42" s="144"/>
      <c r="C42" s="38">
        <v>100040</v>
      </c>
      <c r="D42" s="38" t="s">
        <v>38</v>
      </c>
      <c r="E42" s="38" t="s">
        <v>39</v>
      </c>
      <c r="F42" s="49" t="s">
        <v>21</v>
      </c>
      <c r="G42" s="49" t="s">
        <v>22</v>
      </c>
      <c r="H42" s="38">
        <v>40</v>
      </c>
      <c r="I42" s="38"/>
      <c r="J42" s="38"/>
      <c r="K42" s="38"/>
      <c r="L42" s="38"/>
      <c r="M42" s="38"/>
      <c r="N42" s="38"/>
      <c r="O42" s="38"/>
      <c r="P42" s="38"/>
      <c r="Q42" s="79">
        <f t="shared" si="4"/>
        <v>40</v>
      </c>
      <c r="R42" s="38" t="s">
        <v>40</v>
      </c>
    </row>
    <row r="43" spans="1:18" s="28" customFormat="1" ht="30" customHeight="1" x14ac:dyDescent="0.15">
      <c r="A43" s="144"/>
      <c r="B43" s="144"/>
      <c r="C43" s="39">
        <v>100043</v>
      </c>
      <c r="D43" s="40" t="s">
        <v>41</v>
      </c>
      <c r="E43" s="132" t="s">
        <v>20</v>
      </c>
      <c r="F43" s="49" t="s">
        <v>21</v>
      </c>
      <c r="G43" s="49" t="s">
        <v>22</v>
      </c>
      <c r="H43" s="38"/>
      <c r="I43" s="38">
        <v>0.5</v>
      </c>
      <c r="J43" s="38"/>
      <c r="K43" s="38"/>
      <c r="L43" s="38"/>
      <c r="M43" s="38"/>
      <c r="N43" s="38"/>
      <c r="O43" s="38"/>
      <c r="P43" s="38"/>
      <c r="Q43" s="79">
        <f t="shared" si="4"/>
        <v>0.5</v>
      </c>
      <c r="R43" s="38"/>
    </row>
    <row r="44" spans="1:18" s="28" customFormat="1" ht="30" customHeight="1" x14ac:dyDescent="0.15">
      <c r="A44" s="144"/>
      <c r="B44" s="144"/>
      <c r="C44" s="38">
        <v>100045</v>
      </c>
      <c r="D44" s="38" t="s">
        <v>42</v>
      </c>
      <c r="E44" s="132" t="s">
        <v>20</v>
      </c>
      <c r="F44" s="49" t="s">
        <v>21</v>
      </c>
      <c r="G44" s="49" t="s">
        <v>22</v>
      </c>
      <c r="H44" s="38"/>
      <c r="I44" s="38"/>
      <c r="J44" s="38"/>
      <c r="K44" s="38"/>
      <c r="L44" s="38">
        <v>60</v>
      </c>
      <c r="M44" s="38"/>
      <c r="N44" s="38"/>
      <c r="O44" s="38"/>
      <c r="P44" s="38"/>
      <c r="Q44" s="79">
        <f t="shared" si="4"/>
        <v>60</v>
      </c>
      <c r="R44" s="38" t="s">
        <v>43</v>
      </c>
    </row>
    <row r="45" spans="1:18" s="28" customFormat="1" ht="30" customHeight="1" x14ac:dyDescent="0.15">
      <c r="A45" s="144"/>
      <c r="B45" s="144"/>
      <c r="C45" s="38">
        <v>100049</v>
      </c>
      <c r="D45" s="76" t="s">
        <v>304</v>
      </c>
      <c r="E45" s="132" t="s">
        <v>20</v>
      </c>
      <c r="F45" s="49" t="s">
        <v>21</v>
      </c>
      <c r="G45" s="49" t="s">
        <v>22</v>
      </c>
      <c r="H45" s="38"/>
      <c r="I45" s="38"/>
      <c r="J45" s="38"/>
      <c r="K45" s="38"/>
      <c r="L45" s="38"/>
      <c r="M45" s="38">
        <v>0</v>
      </c>
      <c r="N45" s="38">
        <v>0</v>
      </c>
      <c r="O45" s="38">
        <v>150</v>
      </c>
      <c r="P45" s="38"/>
      <c r="Q45" s="79">
        <f t="shared" si="4"/>
        <v>150</v>
      </c>
      <c r="R45" s="38" t="s">
        <v>422</v>
      </c>
    </row>
    <row r="46" spans="1:18" s="28" customFormat="1" ht="30" customHeight="1" x14ac:dyDescent="0.15">
      <c r="A46" s="144"/>
      <c r="B46" s="144"/>
      <c r="C46" s="38">
        <v>100050</v>
      </c>
      <c r="D46" s="38" t="s">
        <v>44</v>
      </c>
      <c r="E46" s="38" t="s">
        <v>24</v>
      </c>
      <c r="F46" s="49" t="s">
        <v>21</v>
      </c>
      <c r="G46" s="49" t="s">
        <v>22</v>
      </c>
      <c r="H46" s="38"/>
      <c r="I46" s="38"/>
      <c r="J46" s="38">
        <v>10</v>
      </c>
      <c r="K46" s="38"/>
      <c r="L46" s="38"/>
      <c r="M46" s="38"/>
      <c r="N46" s="38"/>
      <c r="O46" s="38">
        <v>30</v>
      </c>
      <c r="P46" s="38"/>
      <c r="Q46" s="79">
        <f t="shared" si="4"/>
        <v>40</v>
      </c>
      <c r="R46" s="38" t="s">
        <v>413</v>
      </c>
    </row>
    <row r="47" spans="1:18" s="28" customFormat="1" ht="30" customHeight="1" x14ac:dyDescent="0.15">
      <c r="A47" s="144"/>
      <c r="B47" s="144"/>
      <c r="C47" s="38">
        <v>100051</v>
      </c>
      <c r="D47" s="38" t="s">
        <v>45</v>
      </c>
      <c r="E47" s="38" t="s">
        <v>24</v>
      </c>
      <c r="F47" s="49" t="s">
        <v>21</v>
      </c>
      <c r="G47" s="49" t="s">
        <v>22</v>
      </c>
      <c r="H47" s="38"/>
      <c r="I47" s="38"/>
      <c r="J47" s="38">
        <v>10</v>
      </c>
      <c r="K47" s="38"/>
      <c r="L47" s="38"/>
      <c r="M47" s="38"/>
      <c r="N47" s="38">
        <v>35.799999999999997</v>
      </c>
      <c r="O47" s="38"/>
      <c r="P47" s="38"/>
      <c r="Q47" s="79">
        <f t="shared" si="4"/>
        <v>45.8</v>
      </c>
      <c r="R47" s="38"/>
    </row>
    <row r="48" spans="1:18" s="28" customFormat="1" ht="30" customHeight="1" x14ac:dyDescent="0.15">
      <c r="A48" s="144"/>
      <c r="B48" s="144"/>
      <c r="C48" s="38">
        <v>100057</v>
      </c>
      <c r="D48" s="76" t="s">
        <v>409</v>
      </c>
      <c r="E48" s="132" t="s">
        <v>20</v>
      </c>
      <c r="F48" s="49" t="s">
        <v>21</v>
      </c>
      <c r="G48" s="49" t="s">
        <v>22</v>
      </c>
      <c r="H48" s="38"/>
      <c r="I48" s="38"/>
      <c r="J48" s="38"/>
      <c r="K48" s="38"/>
      <c r="L48" s="38"/>
      <c r="M48" s="38"/>
      <c r="N48" s="38">
        <v>33</v>
      </c>
      <c r="O48" s="38"/>
      <c r="P48" s="38"/>
      <c r="Q48" s="79">
        <f t="shared" si="4"/>
        <v>33</v>
      </c>
      <c r="R48" s="38"/>
    </row>
    <row r="49" spans="1:18" s="28" customFormat="1" ht="30" customHeight="1" x14ac:dyDescent="0.15">
      <c r="A49" s="144"/>
      <c r="B49" s="144"/>
      <c r="C49" s="38">
        <v>100058</v>
      </c>
      <c r="D49" s="38" t="s">
        <v>46</v>
      </c>
      <c r="E49" s="38" t="s">
        <v>24</v>
      </c>
      <c r="F49" s="49" t="s">
        <v>21</v>
      </c>
      <c r="G49" s="49" t="s">
        <v>22</v>
      </c>
      <c r="H49" s="38"/>
      <c r="I49" s="38">
        <v>0.5</v>
      </c>
      <c r="J49" s="38"/>
      <c r="K49" s="38"/>
      <c r="L49" s="38"/>
      <c r="M49" s="38"/>
      <c r="N49" s="38"/>
      <c r="O49" s="38"/>
      <c r="P49" s="38"/>
      <c r="Q49" s="79">
        <f t="shared" si="4"/>
        <v>0.5</v>
      </c>
      <c r="R49" s="38"/>
    </row>
    <row r="50" spans="1:18" s="28" customFormat="1" ht="30" customHeight="1" x14ac:dyDescent="0.15">
      <c r="A50" s="144"/>
      <c r="B50" s="144"/>
      <c r="C50" s="38">
        <v>100059</v>
      </c>
      <c r="D50" s="38" t="s">
        <v>47</v>
      </c>
      <c r="E50" s="38" t="s">
        <v>34</v>
      </c>
      <c r="F50" s="49" t="s">
        <v>21</v>
      </c>
      <c r="G50" s="49" t="s">
        <v>22</v>
      </c>
      <c r="H50" s="38"/>
      <c r="I50" s="38"/>
      <c r="J50" s="38">
        <v>10</v>
      </c>
      <c r="K50" s="38"/>
      <c r="L50" s="38"/>
      <c r="M50" s="38"/>
      <c r="N50" s="38"/>
      <c r="O50" s="38"/>
      <c r="P50" s="38"/>
      <c r="Q50" s="79">
        <f t="shared" si="4"/>
        <v>10</v>
      </c>
      <c r="R50" s="38"/>
    </row>
    <row r="51" spans="1:18" s="28" customFormat="1" ht="30" customHeight="1" x14ac:dyDescent="0.15">
      <c r="A51" s="144"/>
      <c r="B51" s="144"/>
      <c r="C51" s="38">
        <v>100065</v>
      </c>
      <c r="D51" s="38" t="s">
        <v>48</v>
      </c>
      <c r="E51" s="38" t="s">
        <v>34</v>
      </c>
      <c r="F51" s="49" t="s">
        <v>21</v>
      </c>
      <c r="G51" s="49" t="s">
        <v>22</v>
      </c>
      <c r="H51" s="50"/>
      <c r="I51" s="38">
        <v>0.5</v>
      </c>
      <c r="J51" s="38"/>
      <c r="K51" s="50"/>
      <c r="L51" s="50"/>
      <c r="M51" s="38"/>
      <c r="N51" s="38"/>
      <c r="O51" s="38"/>
      <c r="P51" s="50"/>
      <c r="Q51" s="79">
        <f t="shared" si="4"/>
        <v>0.5</v>
      </c>
      <c r="R51" s="38"/>
    </row>
    <row r="52" spans="1:18" s="28" customFormat="1" ht="30" customHeight="1" x14ac:dyDescent="0.15">
      <c r="A52" s="144"/>
      <c r="B52" s="144"/>
      <c r="C52" s="38">
        <v>252003</v>
      </c>
      <c r="D52" s="38" t="s">
        <v>49</v>
      </c>
      <c r="E52" s="38" t="s">
        <v>34</v>
      </c>
      <c r="F52" s="49" t="s">
        <v>21</v>
      </c>
      <c r="G52" s="49" t="s">
        <v>22</v>
      </c>
      <c r="H52" s="38"/>
      <c r="I52" s="38">
        <v>0.5</v>
      </c>
      <c r="J52" s="38"/>
      <c r="K52" s="38"/>
      <c r="L52" s="38"/>
      <c r="M52" s="38"/>
      <c r="N52" s="38"/>
      <c r="O52" s="38"/>
      <c r="P52" s="38"/>
      <c r="Q52" s="79">
        <f t="shared" si="4"/>
        <v>0.5</v>
      </c>
      <c r="R52" s="38"/>
    </row>
    <row r="53" spans="1:18" s="28" customFormat="1" ht="30" customHeight="1" x14ac:dyDescent="0.15">
      <c r="A53" s="144"/>
      <c r="B53" s="144"/>
      <c r="C53" s="38">
        <v>400007</v>
      </c>
      <c r="D53" s="38" t="s">
        <v>50</v>
      </c>
      <c r="E53" s="51" t="s">
        <v>34</v>
      </c>
      <c r="F53" s="52" t="s">
        <v>21</v>
      </c>
      <c r="G53" s="52" t="s">
        <v>22</v>
      </c>
      <c r="H53" s="38"/>
      <c r="I53" s="38">
        <v>1</v>
      </c>
      <c r="J53" s="38"/>
      <c r="K53" s="38"/>
      <c r="L53" s="38"/>
      <c r="M53" s="38"/>
      <c r="N53" s="38"/>
      <c r="O53" s="38"/>
      <c r="P53" s="38"/>
      <c r="Q53" s="79">
        <f t="shared" si="4"/>
        <v>1</v>
      </c>
      <c r="R53" s="38"/>
    </row>
    <row r="54" spans="1:18" s="28" customFormat="1" ht="30" customHeight="1" x14ac:dyDescent="0.15">
      <c r="A54" s="183" t="s">
        <v>51</v>
      </c>
      <c r="B54" s="184"/>
      <c r="C54" s="181" t="s">
        <v>52</v>
      </c>
      <c r="D54" s="182"/>
      <c r="E54" s="38"/>
      <c r="F54" s="49"/>
      <c r="G54" s="49"/>
      <c r="H54" s="50">
        <f t="shared" ref="H54:Q54" si="5">SUM(H55:H57)</f>
        <v>0</v>
      </c>
      <c r="I54" s="50">
        <f t="shared" si="5"/>
        <v>0</v>
      </c>
      <c r="J54" s="50">
        <f t="shared" si="5"/>
        <v>0</v>
      </c>
      <c r="K54" s="50">
        <f t="shared" si="5"/>
        <v>0</v>
      </c>
      <c r="L54" s="50">
        <f t="shared" si="5"/>
        <v>0</v>
      </c>
      <c r="M54" s="50">
        <f t="shared" si="5"/>
        <v>0</v>
      </c>
      <c r="N54" s="50">
        <f t="shared" si="5"/>
        <v>0</v>
      </c>
      <c r="O54" s="50">
        <f t="shared" si="5"/>
        <v>0</v>
      </c>
      <c r="P54" s="50">
        <f t="shared" si="5"/>
        <v>325</v>
      </c>
      <c r="Q54" s="50">
        <f t="shared" si="5"/>
        <v>325</v>
      </c>
      <c r="R54" s="38"/>
    </row>
    <row r="55" spans="1:18" s="28" customFormat="1" ht="30" customHeight="1" x14ac:dyDescent="0.15">
      <c r="A55" s="185"/>
      <c r="B55" s="186"/>
      <c r="C55" s="41">
        <v>999901</v>
      </c>
      <c r="D55" s="41" t="s">
        <v>53</v>
      </c>
      <c r="E55" s="41" t="s">
        <v>24</v>
      </c>
      <c r="F55" s="52" t="s">
        <v>21</v>
      </c>
      <c r="G55" s="52" t="s">
        <v>22</v>
      </c>
      <c r="H55" s="38"/>
      <c r="I55" s="38"/>
      <c r="J55" s="38"/>
      <c r="K55" s="38"/>
      <c r="L55" s="38"/>
      <c r="M55" s="38"/>
      <c r="N55" s="38"/>
      <c r="O55" s="38"/>
      <c r="P55" s="38">
        <v>155</v>
      </c>
      <c r="Q55" s="79">
        <f t="shared" si="4"/>
        <v>155</v>
      </c>
      <c r="R55" s="38"/>
    </row>
    <row r="56" spans="1:18" s="28" customFormat="1" ht="30" customHeight="1" x14ac:dyDescent="0.15">
      <c r="A56" s="185"/>
      <c r="B56" s="186"/>
      <c r="C56" s="41">
        <v>999810</v>
      </c>
      <c r="D56" s="41" t="s">
        <v>54</v>
      </c>
      <c r="E56" s="41" t="s">
        <v>24</v>
      </c>
      <c r="F56" s="52" t="s">
        <v>21</v>
      </c>
      <c r="G56" s="52" t="s">
        <v>22</v>
      </c>
      <c r="H56" s="38"/>
      <c r="I56" s="38"/>
      <c r="J56" s="38"/>
      <c r="K56" s="38"/>
      <c r="L56" s="38"/>
      <c r="M56" s="38"/>
      <c r="N56" s="38"/>
      <c r="O56" s="38"/>
      <c r="P56" s="38">
        <v>85</v>
      </c>
      <c r="Q56" s="79">
        <f t="shared" si="4"/>
        <v>85</v>
      </c>
      <c r="R56" s="38"/>
    </row>
    <row r="57" spans="1:18" s="28" customFormat="1" ht="30" customHeight="1" x14ac:dyDescent="0.15">
      <c r="A57" s="185"/>
      <c r="B57" s="186"/>
      <c r="C57" s="41">
        <v>999818</v>
      </c>
      <c r="D57" s="41" t="s">
        <v>55</v>
      </c>
      <c r="E57" s="41" t="s">
        <v>24</v>
      </c>
      <c r="F57" s="52" t="s">
        <v>21</v>
      </c>
      <c r="G57" s="52" t="s">
        <v>22</v>
      </c>
      <c r="H57" s="38"/>
      <c r="I57" s="38"/>
      <c r="J57" s="38"/>
      <c r="K57" s="38"/>
      <c r="L57" s="38"/>
      <c r="M57" s="38"/>
      <c r="N57" s="38"/>
      <c r="O57" s="38"/>
      <c r="P57" s="38">
        <v>85</v>
      </c>
      <c r="Q57" s="79">
        <f t="shared" si="4"/>
        <v>85</v>
      </c>
      <c r="R57" s="38"/>
    </row>
    <row r="58" spans="1:18" s="27" customFormat="1" ht="30" customHeight="1" x14ac:dyDescent="0.15">
      <c r="A58" s="141" t="s">
        <v>56</v>
      </c>
      <c r="B58" s="159"/>
      <c r="C58" s="159"/>
      <c r="D58" s="159"/>
      <c r="E58" s="53"/>
      <c r="F58" s="54"/>
      <c r="G58" s="54"/>
      <c r="H58" s="35">
        <f t="shared" ref="H58:Q58" si="6">H59+H76+H89+H96+H113+H127+H137+H147+H152+H161+H168+H179+H188+H197</f>
        <v>0</v>
      </c>
      <c r="I58" s="73">
        <f t="shared" si="6"/>
        <v>7</v>
      </c>
      <c r="J58" s="73">
        <f t="shared" si="6"/>
        <v>120</v>
      </c>
      <c r="K58" s="73">
        <f t="shared" si="6"/>
        <v>500</v>
      </c>
      <c r="L58" s="73">
        <f t="shared" si="6"/>
        <v>410</v>
      </c>
      <c r="M58" s="73">
        <f t="shared" si="6"/>
        <v>33</v>
      </c>
      <c r="N58" s="73">
        <f t="shared" si="6"/>
        <v>24.6</v>
      </c>
      <c r="O58" s="73">
        <f t="shared" si="6"/>
        <v>312.2</v>
      </c>
      <c r="P58" s="73">
        <f t="shared" si="6"/>
        <v>255</v>
      </c>
      <c r="Q58" s="73">
        <f t="shared" si="6"/>
        <v>1661.8</v>
      </c>
      <c r="R58" s="128"/>
    </row>
    <row r="59" spans="1:18" s="27" customFormat="1" ht="30" customHeight="1" x14ac:dyDescent="0.15">
      <c r="A59" s="166" t="s">
        <v>57</v>
      </c>
      <c r="B59" s="174"/>
      <c r="C59" s="141" t="s">
        <v>58</v>
      </c>
      <c r="D59" s="142"/>
      <c r="E59" s="129"/>
      <c r="F59" s="126"/>
      <c r="G59" s="55"/>
      <c r="H59" s="35">
        <f>H60+H67+H70+H71+H72+H73+H74+H75</f>
        <v>0</v>
      </c>
      <c r="I59" s="73">
        <f t="shared" ref="I59:Q59" si="7">I60+I67+I70+I71+I72+I73+I74+I75</f>
        <v>0.5</v>
      </c>
      <c r="J59" s="73">
        <f t="shared" si="7"/>
        <v>10</v>
      </c>
      <c r="K59" s="73">
        <f t="shared" si="7"/>
        <v>60</v>
      </c>
      <c r="L59" s="73">
        <f t="shared" si="7"/>
        <v>50</v>
      </c>
      <c r="M59" s="73">
        <f t="shared" si="7"/>
        <v>3</v>
      </c>
      <c r="N59" s="73">
        <f t="shared" si="7"/>
        <v>24.6</v>
      </c>
      <c r="O59" s="73">
        <f t="shared" si="7"/>
        <v>114</v>
      </c>
      <c r="P59" s="73">
        <f t="shared" si="7"/>
        <v>0</v>
      </c>
      <c r="Q59" s="73">
        <f t="shared" si="7"/>
        <v>262.10000000000002</v>
      </c>
      <c r="R59" s="128"/>
    </row>
    <row r="60" spans="1:18" s="27" customFormat="1" ht="30" customHeight="1" x14ac:dyDescent="0.15">
      <c r="A60" s="168"/>
      <c r="B60" s="175"/>
      <c r="C60" s="138" t="s">
        <v>59</v>
      </c>
      <c r="D60" s="139"/>
      <c r="E60" s="128"/>
      <c r="F60" s="125"/>
      <c r="G60" s="49"/>
      <c r="H60" s="39">
        <f>SUM(H61:H66)</f>
        <v>0</v>
      </c>
      <c r="I60" s="72">
        <f t="shared" ref="I60:P60" si="8">SUM(I61:I66)</f>
        <v>0.5</v>
      </c>
      <c r="J60" s="72">
        <f t="shared" si="8"/>
        <v>10</v>
      </c>
      <c r="K60" s="72">
        <f t="shared" si="8"/>
        <v>0</v>
      </c>
      <c r="L60" s="72">
        <f t="shared" si="8"/>
        <v>0</v>
      </c>
      <c r="M60" s="72">
        <f t="shared" si="8"/>
        <v>3</v>
      </c>
      <c r="N60" s="72">
        <f t="shared" si="8"/>
        <v>24.6</v>
      </c>
      <c r="O60" s="72">
        <f t="shared" si="8"/>
        <v>54</v>
      </c>
      <c r="P60" s="72">
        <f t="shared" si="8"/>
        <v>0</v>
      </c>
      <c r="Q60" s="79">
        <f t="shared" si="4"/>
        <v>92.1</v>
      </c>
      <c r="R60" s="128"/>
    </row>
    <row r="61" spans="1:18" s="27" customFormat="1" ht="30" customHeight="1" x14ac:dyDescent="0.15">
      <c r="A61" s="168"/>
      <c r="B61" s="175"/>
      <c r="C61" s="136" t="s">
        <v>60</v>
      </c>
      <c r="D61" s="39" t="s">
        <v>61</v>
      </c>
      <c r="E61" s="128" t="s">
        <v>34</v>
      </c>
      <c r="F61" s="125"/>
      <c r="G61" s="49" t="s">
        <v>62</v>
      </c>
      <c r="H61" s="38"/>
      <c r="I61" s="38">
        <v>0.5</v>
      </c>
      <c r="J61" s="38"/>
      <c r="K61" s="38"/>
      <c r="L61" s="38"/>
      <c r="M61" s="38"/>
      <c r="N61" s="38"/>
      <c r="O61" s="38"/>
      <c r="P61" s="38"/>
      <c r="Q61" s="79">
        <f t="shared" si="4"/>
        <v>0.5</v>
      </c>
      <c r="R61" s="128"/>
    </row>
    <row r="62" spans="1:18" s="27" customFormat="1" ht="30" customHeight="1" x14ac:dyDescent="0.15">
      <c r="A62" s="168"/>
      <c r="B62" s="175"/>
      <c r="C62" s="143"/>
      <c r="D62" s="72" t="s">
        <v>309</v>
      </c>
      <c r="E62" s="80" t="s">
        <v>410</v>
      </c>
      <c r="F62" s="125"/>
      <c r="G62" s="49" t="s">
        <v>62</v>
      </c>
      <c r="H62" s="38"/>
      <c r="I62" s="38"/>
      <c r="J62" s="38"/>
      <c r="K62" s="38"/>
      <c r="L62" s="38"/>
      <c r="M62" s="38"/>
      <c r="N62" s="38">
        <v>24.6</v>
      </c>
      <c r="O62" s="38"/>
      <c r="P62" s="38"/>
      <c r="Q62" s="79">
        <f t="shared" si="4"/>
        <v>24.6</v>
      </c>
      <c r="R62" s="128"/>
    </row>
    <row r="63" spans="1:18" s="27" customFormat="1" ht="30" customHeight="1" x14ac:dyDescent="0.15">
      <c r="A63" s="168"/>
      <c r="B63" s="175"/>
      <c r="C63" s="143"/>
      <c r="D63" s="72" t="s">
        <v>310</v>
      </c>
      <c r="E63" s="133" t="s">
        <v>34</v>
      </c>
      <c r="F63" s="125"/>
      <c r="G63" s="49" t="s">
        <v>62</v>
      </c>
      <c r="H63" s="38"/>
      <c r="I63" s="38"/>
      <c r="J63" s="38"/>
      <c r="K63" s="38"/>
      <c r="L63" s="38"/>
      <c r="M63" s="38">
        <v>3</v>
      </c>
      <c r="N63" s="38"/>
      <c r="O63" s="38"/>
      <c r="P63" s="38"/>
      <c r="Q63" s="79">
        <f t="shared" si="4"/>
        <v>3</v>
      </c>
      <c r="R63" s="128"/>
    </row>
    <row r="64" spans="1:18" s="27" customFormat="1" ht="30" customHeight="1" x14ac:dyDescent="0.15">
      <c r="A64" s="168"/>
      <c r="B64" s="175"/>
      <c r="C64" s="143"/>
      <c r="D64" s="72" t="s">
        <v>307</v>
      </c>
      <c r="E64" s="41" t="s">
        <v>24</v>
      </c>
      <c r="F64" s="125"/>
      <c r="G64" s="49" t="s">
        <v>62</v>
      </c>
      <c r="H64" s="38"/>
      <c r="I64" s="38"/>
      <c r="J64" s="38"/>
      <c r="K64" s="38"/>
      <c r="L64" s="38"/>
      <c r="M64" s="38"/>
      <c r="N64" s="38"/>
      <c r="O64" s="38">
        <v>50</v>
      </c>
      <c r="P64" s="38"/>
      <c r="Q64" s="79">
        <f t="shared" si="4"/>
        <v>50</v>
      </c>
      <c r="R64" s="128" t="s">
        <v>423</v>
      </c>
    </row>
    <row r="65" spans="1:18" s="27" customFormat="1" ht="30" customHeight="1" x14ac:dyDescent="0.15">
      <c r="A65" s="168"/>
      <c r="B65" s="175"/>
      <c r="C65" s="143"/>
      <c r="D65" s="72" t="s">
        <v>312</v>
      </c>
      <c r="E65" s="132" t="s">
        <v>20</v>
      </c>
      <c r="F65" s="125"/>
      <c r="G65" s="49" t="s">
        <v>62</v>
      </c>
      <c r="H65" s="38"/>
      <c r="I65" s="38"/>
      <c r="J65" s="38"/>
      <c r="K65" s="38"/>
      <c r="L65" s="38"/>
      <c r="M65" s="38"/>
      <c r="N65" s="38"/>
      <c r="O65" s="38">
        <v>4</v>
      </c>
      <c r="P65" s="38"/>
      <c r="Q65" s="79">
        <f t="shared" si="4"/>
        <v>4</v>
      </c>
      <c r="R65" s="128" t="s">
        <v>424</v>
      </c>
    </row>
    <row r="66" spans="1:18" s="27" customFormat="1" ht="30" customHeight="1" x14ac:dyDescent="0.15">
      <c r="A66" s="168"/>
      <c r="B66" s="175"/>
      <c r="C66" s="137"/>
      <c r="D66" s="39" t="s">
        <v>63</v>
      </c>
      <c r="E66" s="128" t="s">
        <v>64</v>
      </c>
      <c r="F66" s="56"/>
      <c r="G66" s="49" t="s">
        <v>62</v>
      </c>
      <c r="H66" s="39"/>
      <c r="I66" s="38"/>
      <c r="J66" s="39">
        <v>10</v>
      </c>
      <c r="K66" s="39"/>
      <c r="L66" s="39"/>
      <c r="M66" s="39"/>
      <c r="N66" s="39"/>
      <c r="O66" s="39"/>
      <c r="P66" s="39"/>
      <c r="Q66" s="79">
        <f t="shared" si="4"/>
        <v>10</v>
      </c>
      <c r="R66" s="128"/>
    </row>
    <row r="67" spans="1:18" s="27" customFormat="1" ht="30" customHeight="1" x14ac:dyDescent="0.15">
      <c r="A67" s="168"/>
      <c r="B67" s="175"/>
      <c r="C67" s="138" t="s">
        <v>315</v>
      </c>
      <c r="D67" s="139"/>
      <c r="E67" s="128"/>
      <c r="F67" s="56"/>
      <c r="G67" s="49"/>
      <c r="H67" s="72">
        <f>SUM(H68:H69)</f>
        <v>0</v>
      </c>
      <c r="I67" s="72">
        <f t="shared" ref="I67:P67" si="9">SUM(I68:I69)</f>
        <v>0</v>
      </c>
      <c r="J67" s="72">
        <f t="shared" si="9"/>
        <v>0</v>
      </c>
      <c r="K67" s="72">
        <f t="shared" si="9"/>
        <v>0</v>
      </c>
      <c r="L67" s="72">
        <f t="shared" si="9"/>
        <v>0</v>
      </c>
      <c r="M67" s="72">
        <f t="shared" si="9"/>
        <v>0</v>
      </c>
      <c r="N67" s="72">
        <f t="shared" si="9"/>
        <v>0</v>
      </c>
      <c r="O67" s="72">
        <f t="shared" si="9"/>
        <v>11</v>
      </c>
      <c r="P67" s="72">
        <f t="shared" si="9"/>
        <v>0</v>
      </c>
      <c r="Q67" s="79">
        <f t="shared" si="4"/>
        <v>11</v>
      </c>
      <c r="R67" s="128"/>
    </row>
    <row r="68" spans="1:18" s="27" customFormat="1" ht="48" customHeight="1" x14ac:dyDescent="0.15">
      <c r="A68" s="168"/>
      <c r="B68" s="175"/>
      <c r="C68" s="136" t="s">
        <v>314</v>
      </c>
      <c r="D68" s="76" t="s">
        <v>316</v>
      </c>
      <c r="E68" s="133" t="s">
        <v>96</v>
      </c>
      <c r="F68" s="56"/>
      <c r="G68" s="49" t="s">
        <v>62</v>
      </c>
      <c r="H68" s="72"/>
      <c r="I68" s="38"/>
      <c r="J68" s="72"/>
      <c r="K68" s="72"/>
      <c r="L68" s="72"/>
      <c r="M68" s="72"/>
      <c r="N68" s="72"/>
      <c r="O68" s="72">
        <v>10</v>
      </c>
      <c r="P68" s="72"/>
      <c r="Q68" s="79">
        <f t="shared" si="4"/>
        <v>10</v>
      </c>
      <c r="R68" s="38" t="s">
        <v>611</v>
      </c>
    </row>
    <row r="69" spans="1:18" s="27" customFormat="1" ht="30" customHeight="1" x14ac:dyDescent="0.15">
      <c r="A69" s="168"/>
      <c r="B69" s="175"/>
      <c r="C69" s="137"/>
      <c r="D69" s="76" t="s">
        <v>317</v>
      </c>
      <c r="E69" s="132" t="s">
        <v>20</v>
      </c>
      <c r="F69" s="56"/>
      <c r="G69" s="49" t="s">
        <v>62</v>
      </c>
      <c r="H69" s="72"/>
      <c r="I69" s="38"/>
      <c r="J69" s="72"/>
      <c r="K69" s="72"/>
      <c r="L69" s="72"/>
      <c r="M69" s="72"/>
      <c r="N69" s="72"/>
      <c r="O69" s="72">
        <v>1</v>
      </c>
      <c r="P69" s="72"/>
      <c r="Q69" s="79">
        <f t="shared" si="4"/>
        <v>1</v>
      </c>
      <c r="R69" s="128" t="s">
        <v>425</v>
      </c>
    </row>
    <row r="70" spans="1:18" s="27" customFormat="1" ht="30" customHeight="1" x14ac:dyDescent="0.15">
      <c r="A70" s="168"/>
      <c r="B70" s="175"/>
      <c r="C70" s="74" t="s">
        <v>319</v>
      </c>
      <c r="D70" s="76" t="s">
        <v>325</v>
      </c>
      <c r="E70" s="132" t="s">
        <v>20</v>
      </c>
      <c r="F70" s="56"/>
      <c r="G70" s="49" t="s">
        <v>62</v>
      </c>
      <c r="H70" s="72"/>
      <c r="I70" s="38"/>
      <c r="J70" s="72"/>
      <c r="K70" s="72"/>
      <c r="L70" s="72"/>
      <c r="M70" s="72"/>
      <c r="N70" s="72"/>
      <c r="O70" s="72">
        <v>30</v>
      </c>
      <c r="P70" s="72"/>
      <c r="Q70" s="79">
        <f t="shared" si="4"/>
        <v>30</v>
      </c>
      <c r="R70" s="128" t="s">
        <v>426</v>
      </c>
    </row>
    <row r="71" spans="1:18" s="27" customFormat="1" ht="30" customHeight="1" x14ac:dyDescent="0.15">
      <c r="A71" s="168"/>
      <c r="B71" s="175"/>
      <c r="C71" s="74" t="s">
        <v>321</v>
      </c>
      <c r="D71" s="76" t="s">
        <v>327</v>
      </c>
      <c r="E71" s="132" t="s">
        <v>20</v>
      </c>
      <c r="F71" s="56"/>
      <c r="G71" s="49" t="s">
        <v>62</v>
      </c>
      <c r="H71" s="72"/>
      <c r="I71" s="38"/>
      <c r="J71" s="72"/>
      <c r="K71" s="72"/>
      <c r="L71" s="72"/>
      <c r="M71" s="72"/>
      <c r="N71" s="72"/>
      <c r="O71" s="72">
        <v>3</v>
      </c>
      <c r="P71" s="72"/>
      <c r="Q71" s="79">
        <f t="shared" si="4"/>
        <v>3</v>
      </c>
      <c r="R71" s="128" t="s">
        <v>427</v>
      </c>
    </row>
    <row r="72" spans="1:18" s="27" customFormat="1" ht="30" customHeight="1" x14ac:dyDescent="0.15">
      <c r="A72" s="168"/>
      <c r="B72" s="175"/>
      <c r="C72" s="39" t="s">
        <v>65</v>
      </c>
      <c r="D72" s="39"/>
      <c r="E72" s="128" t="s">
        <v>20</v>
      </c>
      <c r="F72" s="41"/>
      <c r="G72" s="49" t="s">
        <v>62</v>
      </c>
      <c r="H72" s="39"/>
      <c r="I72" s="38"/>
      <c r="J72" s="39"/>
      <c r="K72" s="39">
        <v>20</v>
      </c>
      <c r="L72" s="39"/>
      <c r="M72" s="39"/>
      <c r="N72" s="39"/>
      <c r="O72" s="39">
        <v>1</v>
      </c>
      <c r="P72" s="39"/>
      <c r="Q72" s="79">
        <f t="shared" ref="Q72:Q135" si="10">SUM(H72:P72)</f>
        <v>21</v>
      </c>
      <c r="R72" s="128" t="s">
        <v>431</v>
      </c>
    </row>
    <row r="73" spans="1:18" s="27" customFormat="1" ht="30" customHeight="1" x14ac:dyDescent="0.15">
      <c r="A73" s="168"/>
      <c r="B73" s="175"/>
      <c r="C73" s="39" t="s">
        <v>66</v>
      </c>
      <c r="D73" s="39"/>
      <c r="E73" s="128" t="s">
        <v>20</v>
      </c>
      <c r="F73" s="41"/>
      <c r="G73" s="49" t="s">
        <v>62</v>
      </c>
      <c r="H73" s="39"/>
      <c r="I73" s="38"/>
      <c r="J73" s="39"/>
      <c r="K73" s="39">
        <v>20</v>
      </c>
      <c r="L73" s="39"/>
      <c r="M73" s="39"/>
      <c r="N73" s="39"/>
      <c r="O73" s="39">
        <v>3</v>
      </c>
      <c r="P73" s="39"/>
      <c r="Q73" s="79">
        <f t="shared" si="10"/>
        <v>23</v>
      </c>
      <c r="R73" s="128" t="s">
        <v>430</v>
      </c>
    </row>
    <row r="74" spans="1:18" s="27" customFormat="1" ht="30" customHeight="1" x14ac:dyDescent="0.15">
      <c r="A74" s="168"/>
      <c r="B74" s="175"/>
      <c r="C74" s="72" t="s">
        <v>323</v>
      </c>
      <c r="D74" s="72" t="s">
        <v>329</v>
      </c>
      <c r="E74" s="135" t="s">
        <v>20</v>
      </c>
      <c r="F74" s="41"/>
      <c r="G74" s="49" t="s">
        <v>62</v>
      </c>
      <c r="H74" s="72"/>
      <c r="I74" s="38"/>
      <c r="J74" s="72"/>
      <c r="K74" s="72"/>
      <c r="L74" s="72"/>
      <c r="M74" s="72"/>
      <c r="N74" s="72"/>
      <c r="O74" s="72">
        <v>6</v>
      </c>
      <c r="P74" s="72"/>
      <c r="Q74" s="79">
        <f t="shared" si="10"/>
        <v>6</v>
      </c>
      <c r="R74" s="128" t="s">
        <v>428</v>
      </c>
    </row>
    <row r="75" spans="1:18" s="27" customFormat="1" ht="30" customHeight="1" x14ac:dyDescent="0.15">
      <c r="A75" s="168"/>
      <c r="B75" s="175"/>
      <c r="C75" s="39" t="s">
        <v>67</v>
      </c>
      <c r="D75" s="39"/>
      <c r="E75" s="128" t="s">
        <v>20</v>
      </c>
      <c r="F75" s="41"/>
      <c r="G75" s="49" t="s">
        <v>62</v>
      </c>
      <c r="H75" s="39"/>
      <c r="I75" s="38"/>
      <c r="J75" s="39"/>
      <c r="K75" s="39">
        <v>20</v>
      </c>
      <c r="L75" s="39">
        <v>50</v>
      </c>
      <c r="M75" s="39"/>
      <c r="N75" s="39"/>
      <c r="O75" s="39">
        <v>6</v>
      </c>
      <c r="P75" s="39"/>
      <c r="Q75" s="79">
        <f t="shared" si="10"/>
        <v>76</v>
      </c>
      <c r="R75" s="38" t="s">
        <v>429</v>
      </c>
    </row>
    <row r="76" spans="1:18" s="27" customFormat="1" ht="30" customHeight="1" x14ac:dyDescent="0.15">
      <c r="A76" s="166" t="s">
        <v>68</v>
      </c>
      <c r="B76" s="167"/>
      <c r="C76" s="159" t="s">
        <v>69</v>
      </c>
      <c r="D76" s="142"/>
      <c r="E76" s="129"/>
      <c r="F76" s="57"/>
      <c r="G76" s="55"/>
      <c r="H76" s="35">
        <f>H77+H81+H82+H83+H84+H87+H88</f>
        <v>0</v>
      </c>
      <c r="I76" s="73">
        <f t="shared" ref="I76:Q76" si="11">I77+I81+I82+I83+I84+I87+I88</f>
        <v>1</v>
      </c>
      <c r="J76" s="73">
        <f t="shared" si="11"/>
        <v>0</v>
      </c>
      <c r="K76" s="73">
        <f t="shared" si="11"/>
        <v>20</v>
      </c>
      <c r="L76" s="73">
        <f t="shared" si="11"/>
        <v>100</v>
      </c>
      <c r="M76" s="73">
        <f t="shared" si="11"/>
        <v>0</v>
      </c>
      <c r="N76" s="73">
        <f t="shared" si="11"/>
        <v>0</v>
      </c>
      <c r="O76" s="73">
        <f t="shared" si="11"/>
        <v>12</v>
      </c>
      <c r="P76" s="73">
        <f t="shared" si="11"/>
        <v>0</v>
      </c>
      <c r="Q76" s="73">
        <f t="shared" si="11"/>
        <v>133</v>
      </c>
      <c r="R76" s="128"/>
    </row>
    <row r="77" spans="1:18" s="27" customFormat="1" ht="30" customHeight="1" x14ac:dyDescent="0.15">
      <c r="A77" s="168"/>
      <c r="B77" s="169"/>
      <c r="C77" s="158" t="s">
        <v>59</v>
      </c>
      <c r="D77" s="139"/>
      <c r="E77" s="58"/>
      <c r="F77" s="56"/>
      <c r="G77" s="49"/>
      <c r="H77" s="39">
        <f>SUM(H78:H80)</f>
        <v>0</v>
      </c>
      <c r="I77" s="72">
        <f t="shared" ref="I77:P77" si="12">SUM(I78:I80)</f>
        <v>1</v>
      </c>
      <c r="J77" s="72">
        <f t="shared" si="12"/>
        <v>0</v>
      </c>
      <c r="K77" s="72">
        <f t="shared" si="12"/>
        <v>0</v>
      </c>
      <c r="L77" s="72">
        <f t="shared" si="12"/>
        <v>0</v>
      </c>
      <c r="M77" s="72">
        <f t="shared" si="12"/>
        <v>0</v>
      </c>
      <c r="N77" s="72">
        <f t="shared" si="12"/>
        <v>0</v>
      </c>
      <c r="O77" s="72">
        <f t="shared" si="12"/>
        <v>4</v>
      </c>
      <c r="P77" s="72">
        <f t="shared" si="12"/>
        <v>0</v>
      </c>
      <c r="Q77" s="79">
        <f t="shared" si="10"/>
        <v>5</v>
      </c>
      <c r="R77" s="128"/>
    </row>
    <row r="78" spans="1:18" s="27" customFormat="1" ht="30" customHeight="1" x14ac:dyDescent="0.15">
      <c r="A78" s="168"/>
      <c r="B78" s="169"/>
      <c r="C78" s="136" t="s">
        <v>60</v>
      </c>
      <c r="D78" s="7" t="s">
        <v>70</v>
      </c>
      <c r="E78" s="128" t="s">
        <v>34</v>
      </c>
      <c r="F78" s="56"/>
      <c r="G78" s="49" t="s">
        <v>62</v>
      </c>
      <c r="H78" s="58"/>
      <c r="I78" s="38">
        <v>0.5</v>
      </c>
      <c r="J78" s="58"/>
      <c r="K78" s="58"/>
      <c r="L78" s="58"/>
      <c r="M78" s="58"/>
      <c r="N78" s="58"/>
      <c r="O78" s="58"/>
      <c r="P78" s="58"/>
      <c r="Q78" s="79">
        <f t="shared" si="10"/>
        <v>0.5</v>
      </c>
      <c r="R78" s="128"/>
    </row>
    <row r="79" spans="1:18" s="27" customFormat="1" ht="30" customHeight="1" x14ac:dyDescent="0.15">
      <c r="A79" s="168"/>
      <c r="B79" s="169"/>
      <c r="C79" s="143"/>
      <c r="D79" s="7" t="s">
        <v>331</v>
      </c>
      <c r="E79" s="128" t="s">
        <v>20</v>
      </c>
      <c r="F79" s="56"/>
      <c r="G79" s="49" t="s">
        <v>62</v>
      </c>
      <c r="H79" s="58"/>
      <c r="I79" s="38"/>
      <c r="J79" s="58"/>
      <c r="K79" s="58"/>
      <c r="L79" s="58"/>
      <c r="M79" s="58"/>
      <c r="N79" s="58"/>
      <c r="O79" s="72">
        <v>4</v>
      </c>
      <c r="P79" s="58"/>
      <c r="Q79" s="79">
        <f t="shared" si="10"/>
        <v>4</v>
      </c>
      <c r="R79" s="128" t="s">
        <v>424</v>
      </c>
    </row>
    <row r="80" spans="1:18" s="27" customFormat="1" ht="30" customHeight="1" x14ac:dyDescent="0.15">
      <c r="A80" s="168"/>
      <c r="B80" s="169"/>
      <c r="C80" s="137"/>
      <c r="D80" s="7" t="s">
        <v>71</v>
      </c>
      <c r="E80" s="128" t="s">
        <v>34</v>
      </c>
      <c r="F80" s="41"/>
      <c r="G80" s="49" t="s">
        <v>62</v>
      </c>
      <c r="H80" s="39"/>
      <c r="I80" s="38">
        <v>0.5</v>
      </c>
      <c r="J80" s="39"/>
      <c r="K80" s="39"/>
      <c r="L80" s="39"/>
      <c r="M80" s="39"/>
      <c r="N80" s="39"/>
      <c r="O80" s="39"/>
      <c r="P80" s="39"/>
      <c r="Q80" s="79">
        <f t="shared" si="10"/>
        <v>0.5</v>
      </c>
      <c r="R80" s="128"/>
    </row>
    <row r="81" spans="1:18" s="27" customFormat="1" ht="30" customHeight="1" x14ac:dyDescent="0.15">
      <c r="A81" s="168"/>
      <c r="B81" s="169"/>
      <c r="C81" s="74" t="s">
        <v>333</v>
      </c>
      <c r="D81" s="7" t="s">
        <v>337</v>
      </c>
      <c r="E81" s="128" t="s">
        <v>20</v>
      </c>
      <c r="F81" s="41"/>
      <c r="G81" s="49" t="s">
        <v>62</v>
      </c>
      <c r="H81" s="72"/>
      <c r="I81" s="38"/>
      <c r="J81" s="72"/>
      <c r="K81" s="72"/>
      <c r="L81" s="72"/>
      <c r="M81" s="72"/>
      <c r="N81" s="72"/>
      <c r="O81" s="72">
        <v>3</v>
      </c>
      <c r="P81" s="72"/>
      <c r="Q81" s="79">
        <f t="shared" si="10"/>
        <v>3</v>
      </c>
      <c r="R81" s="128" t="s">
        <v>618</v>
      </c>
    </row>
    <row r="82" spans="1:18" s="27" customFormat="1" ht="30" customHeight="1" x14ac:dyDescent="0.15">
      <c r="A82" s="168"/>
      <c r="B82" s="169"/>
      <c r="C82" s="74" t="s">
        <v>335</v>
      </c>
      <c r="D82" s="7" t="s">
        <v>339</v>
      </c>
      <c r="E82" s="128" t="s">
        <v>20</v>
      </c>
      <c r="F82" s="41"/>
      <c r="G82" s="49" t="s">
        <v>62</v>
      </c>
      <c r="H82" s="72"/>
      <c r="I82" s="38"/>
      <c r="J82" s="72"/>
      <c r="K82" s="72"/>
      <c r="L82" s="72"/>
      <c r="M82" s="72"/>
      <c r="N82" s="72"/>
      <c r="O82" s="72">
        <v>2</v>
      </c>
      <c r="P82" s="72"/>
      <c r="Q82" s="79">
        <f t="shared" si="10"/>
        <v>2</v>
      </c>
      <c r="R82" s="128" t="s">
        <v>433</v>
      </c>
    </row>
    <row r="83" spans="1:18" s="27" customFormat="1" ht="30" customHeight="1" x14ac:dyDescent="0.15">
      <c r="A83" s="168"/>
      <c r="B83" s="169"/>
      <c r="C83" s="39" t="s">
        <v>72</v>
      </c>
      <c r="D83" s="39"/>
      <c r="E83" s="128" t="s">
        <v>20</v>
      </c>
      <c r="F83" s="41"/>
      <c r="G83" s="49" t="s">
        <v>62</v>
      </c>
      <c r="H83" s="39"/>
      <c r="I83" s="38"/>
      <c r="J83" s="39"/>
      <c r="K83" s="39">
        <v>20</v>
      </c>
      <c r="L83" s="39"/>
      <c r="M83" s="39"/>
      <c r="N83" s="39"/>
      <c r="O83" s="39">
        <v>3</v>
      </c>
      <c r="P83" s="39"/>
      <c r="Q83" s="79">
        <f t="shared" si="10"/>
        <v>23</v>
      </c>
      <c r="R83" s="128" t="s">
        <v>619</v>
      </c>
    </row>
    <row r="84" spans="1:18" s="27" customFormat="1" ht="30" customHeight="1" x14ac:dyDescent="0.15">
      <c r="A84" s="168"/>
      <c r="B84" s="169"/>
      <c r="C84" s="138" t="s">
        <v>73</v>
      </c>
      <c r="D84" s="139"/>
      <c r="E84" s="128"/>
      <c r="F84" s="41"/>
      <c r="G84" s="49"/>
      <c r="H84" s="39">
        <f>SUM(H85:H86)</f>
        <v>0</v>
      </c>
      <c r="I84" s="72">
        <f t="shared" ref="I84:P84" si="13">SUM(I85:I86)</f>
        <v>0</v>
      </c>
      <c r="J84" s="72">
        <f t="shared" si="13"/>
        <v>0</v>
      </c>
      <c r="K84" s="72">
        <f t="shared" si="13"/>
        <v>0</v>
      </c>
      <c r="L84" s="72">
        <f t="shared" si="13"/>
        <v>40</v>
      </c>
      <c r="M84" s="72">
        <f t="shared" si="13"/>
        <v>0</v>
      </c>
      <c r="N84" s="72">
        <f t="shared" si="13"/>
        <v>0</v>
      </c>
      <c r="O84" s="72">
        <f t="shared" si="13"/>
        <v>0</v>
      </c>
      <c r="P84" s="72">
        <f t="shared" si="13"/>
        <v>0</v>
      </c>
      <c r="Q84" s="79">
        <f t="shared" si="10"/>
        <v>40</v>
      </c>
      <c r="R84" s="128"/>
    </row>
    <row r="85" spans="1:18" s="27" customFormat="1" ht="30" customHeight="1" x14ac:dyDescent="0.15">
      <c r="A85" s="168"/>
      <c r="B85" s="169"/>
      <c r="C85" s="136" t="s">
        <v>74</v>
      </c>
      <c r="D85" s="39" t="s">
        <v>74</v>
      </c>
      <c r="E85" s="128" t="s">
        <v>20</v>
      </c>
      <c r="F85" s="41"/>
      <c r="G85" s="49" t="s">
        <v>62</v>
      </c>
      <c r="H85" s="39"/>
      <c r="I85" s="38"/>
      <c r="J85" s="39"/>
      <c r="K85" s="39"/>
      <c r="L85" s="39">
        <v>30</v>
      </c>
      <c r="M85" s="39"/>
      <c r="N85" s="39"/>
      <c r="O85" s="39"/>
      <c r="P85" s="39"/>
      <c r="Q85" s="79">
        <f t="shared" si="10"/>
        <v>30</v>
      </c>
      <c r="R85" s="38" t="s">
        <v>75</v>
      </c>
    </row>
    <row r="86" spans="1:18" s="27" customFormat="1" ht="30" customHeight="1" x14ac:dyDescent="0.15">
      <c r="A86" s="168"/>
      <c r="B86" s="169"/>
      <c r="C86" s="137"/>
      <c r="D86" s="39" t="s">
        <v>76</v>
      </c>
      <c r="E86" s="128" t="s">
        <v>77</v>
      </c>
      <c r="F86" s="41"/>
      <c r="G86" s="49" t="s">
        <v>62</v>
      </c>
      <c r="H86" s="39"/>
      <c r="I86" s="38"/>
      <c r="J86" s="39"/>
      <c r="K86" s="39"/>
      <c r="L86" s="39">
        <v>10</v>
      </c>
      <c r="M86" s="39"/>
      <c r="N86" s="39"/>
      <c r="O86" s="39"/>
      <c r="P86" s="39"/>
      <c r="Q86" s="79">
        <f t="shared" si="10"/>
        <v>10</v>
      </c>
      <c r="R86" s="128" t="s">
        <v>78</v>
      </c>
    </row>
    <row r="87" spans="1:18" s="27" customFormat="1" ht="30" customHeight="1" x14ac:dyDescent="0.15">
      <c r="A87" s="168"/>
      <c r="B87" s="169"/>
      <c r="C87" s="39" t="s">
        <v>79</v>
      </c>
      <c r="D87" s="39"/>
      <c r="E87" s="128" t="s">
        <v>20</v>
      </c>
      <c r="F87" s="56"/>
      <c r="G87" s="49" t="s">
        <v>62</v>
      </c>
      <c r="H87" s="39"/>
      <c r="I87" s="38"/>
      <c r="J87" s="39"/>
      <c r="K87" s="39"/>
      <c r="L87" s="39">
        <v>30</v>
      </c>
      <c r="M87" s="39"/>
      <c r="N87" s="39"/>
      <c r="O87" s="39"/>
      <c r="P87" s="39"/>
      <c r="Q87" s="79">
        <f t="shared" si="10"/>
        <v>30</v>
      </c>
      <c r="R87" s="38" t="s">
        <v>75</v>
      </c>
    </row>
    <row r="88" spans="1:18" s="27" customFormat="1" ht="30" customHeight="1" x14ac:dyDescent="0.15">
      <c r="A88" s="168"/>
      <c r="B88" s="169"/>
      <c r="C88" s="39" t="s">
        <v>80</v>
      </c>
      <c r="D88" s="39"/>
      <c r="E88" s="128" t="s">
        <v>20</v>
      </c>
      <c r="F88" s="41"/>
      <c r="G88" s="49" t="s">
        <v>62</v>
      </c>
      <c r="H88" s="39"/>
      <c r="I88" s="38"/>
      <c r="J88" s="39"/>
      <c r="K88" s="39"/>
      <c r="L88" s="39">
        <v>30</v>
      </c>
      <c r="M88" s="39"/>
      <c r="N88" s="39"/>
      <c r="O88" s="39"/>
      <c r="P88" s="39"/>
      <c r="Q88" s="79">
        <f t="shared" si="10"/>
        <v>30</v>
      </c>
      <c r="R88" s="38" t="s">
        <v>75</v>
      </c>
    </row>
    <row r="89" spans="1:18" s="27" customFormat="1" ht="30" customHeight="1" x14ac:dyDescent="0.15">
      <c r="A89" s="166" t="s">
        <v>81</v>
      </c>
      <c r="B89" s="167"/>
      <c r="C89" s="159" t="s">
        <v>82</v>
      </c>
      <c r="D89" s="142"/>
      <c r="E89" s="129"/>
      <c r="F89" s="57"/>
      <c r="G89" s="55"/>
      <c r="H89" s="59">
        <f>H90+H94+H95</f>
        <v>0</v>
      </c>
      <c r="I89" s="59">
        <f t="shared" ref="I89:Q89" si="14">I90+I94+I95</f>
        <v>0</v>
      </c>
      <c r="J89" s="59">
        <f t="shared" si="14"/>
        <v>0</v>
      </c>
      <c r="K89" s="59">
        <f t="shared" si="14"/>
        <v>20</v>
      </c>
      <c r="L89" s="59">
        <f t="shared" si="14"/>
        <v>0</v>
      </c>
      <c r="M89" s="59">
        <f t="shared" si="14"/>
        <v>0</v>
      </c>
      <c r="N89" s="59">
        <f t="shared" si="14"/>
        <v>0</v>
      </c>
      <c r="O89" s="59">
        <f t="shared" si="14"/>
        <v>10</v>
      </c>
      <c r="P89" s="59">
        <f t="shared" si="14"/>
        <v>170</v>
      </c>
      <c r="Q89" s="59">
        <f t="shared" si="14"/>
        <v>200</v>
      </c>
      <c r="R89" s="128"/>
    </row>
    <row r="90" spans="1:18" s="27" customFormat="1" ht="30" customHeight="1" x14ac:dyDescent="0.15">
      <c r="A90" s="168"/>
      <c r="B90" s="172"/>
      <c r="C90" s="140" t="s">
        <v>59</v>
      </c>
      <c r="D90" s="140"/>
      <c r="E90" s="128"/>
      <c r="F90" s="41"/>
      <c r="G90" s="49"/>
      <c r="H90" s="38">
        <f t="shared" ref="H90:P90" si="15">SUM(H91:H93)</f>
        <v>0</v>
      </c>
      <c r="I90" s="38">
        <f t="shared" si="15"/>
        <v>0</v>
      </c>
      <c r="J90" s="38">
        <f t="shared" si="15"/>
        <v>0</v>
      </c>
      <c r="K90" s="38">
        <f t="shared" si="15"/>
        <v>0</v>
      </c>
      <c r="L90" s="38">
        <f t="shared" si="15"/>
        <v>0</v>
      </c>
      <c r="M90" s="38">
        <f t="shared" si="15"/>
        <v>0</v>
      </c>
      <c r="N90" s="38">
        <f t="shared" si="15"/>
        <v>0</v>
      </c>
      <c r="O90" s="38">
        <f t="shared" si="15"/>
        <v>4</v>
      </c>
      <c r="P90" s="38">
        <f t="shared" si="15"/>
        <v>170</v>
      </c>
      <c r="Q90" s="79">
        <f t="shared" si="10"/>
        <v>174</v>
      </c>
      <c r="R90" s="128"/>
    </row>
    <row r="91" spans="1:18" s="27" customFormat="1" ht="30" customHeight="1" x14ac:dyDescent="0.15">
      <c r="A91" s="168"/>
      <c r="B91" s="172"/>
      <c r="C91" s="140" t="s">
        <v>60</v>
      </c>
      <c r="D91" s="39" t="s">
        <v>83</v>
      </c>
      <c r="E91" s="128" t="s">
        <v>24</v>
      </c>
      <c r="F91" s="41"/>
      <c r="G91" s="49" t="s">
        <v>62</v>
      </c>
      <c r="H91" s="38"/>
      <c r="I91" s="38"/>
      <c r="J91" s="38"/>
      <c r="K91" s="38"/>
      <c r="L91" s="38"/>
      <c r="M91" s="38"/>
      <c r="N91" s="38"/>
      <c r="O91" s="38"/>
      <c r="P91" s="38">
        <v>85</v>
      </c>
      <c r="Q91" s="79">
        <f t="shared" si="10"/>
        <v>85</v>
      </c>
      <c r="R91" s="128"/>
    </row>
    <row r="92" spans="1:18" s="27" customFormat="1" ht="30" customHeight="1" x14ac:dyDescent="0.15">
      <c r="A92" s="168"/>
      <c r="B92" s="172"/>
      <c r="C92" s="140"/>
      <c r="D92" s="72" t="s">
        <v>341</v>
      </c>
      <c r="E92" s="128" t="s">
        <v>20</v>
      </c>
      <c r="F92" s="41"/>
      <c r="G92" s="49" t="s">
        <v>62</v>
      </c>
      <c r="H92" s="38"/>
      <c r="I92" s="38"/>
      <c r="J92" s="38"/>
      <c r="K92" s="38"/>
      <c r="L92" s="38"/>
      <c r="M92" s="38"/>
      <c r="N92" s="38"/>
      <c r="O92" s="38">
        <v>4</v>
      </c>
      <c r="P92" s="38"/>
      <c r="Q92" s="79">
        <f t="shared" si="10"/>
        <v>4</v>
      </c>
      <c r="R92" s="128" t="s">
        <v>424</v>
      </c>
    </row>
    <row r="93" spans="1:18" s="27" customFormat="1" ht="30" customHeight="1" x14ac:dyDescent="0.15">
      <c r="A93" s="168"/>
      <c r="B93" s="172"/>
      <c r="C93" s="140"/>
      <c r="D93" s="39" t="s">
        <v>84</v>
      </c>
      <c r="E93" s="128" t="s">
        <v>24</v>
      </c>
      <c r="F93" s="41"/>
      <c r="G93" s="49" t="s">
        <v>62</v>
      </c>
      <c r="H93" s="39"/>
      <c r="I93" s="38"/>
      <c r="J93" s="39"/>
      <c r="K93" s="39"/>
      <c r="L93" s="39"/>
      <c r="M93" s="39"/>
      <c r="N93" s="39"/>
      <c r="O93" s="39"/>
      <c r="P93" s="39">
        <v>85</v>
      </c>
      <c r="Q93" s="79">
        <f t="shared" si="10"/>
        <v>85</v>
      </c>
      <c r="R93" s="128"/>
    </row>
    <row r="94" spans="1:18" s="27" customFormat="1" ht="30" customHeight="1" x14ac:dyDescent="0.15">
      <c r="A94" s="168"/>
      <c r="B94" s="172"/>
      <c r="C94" s="72" t="s">
        <v>343</v>
      </c>
      <c r="D94" s="72" t="s">
        <v>345</v>
      </c>
      <c r="E94" s="128" t="s">
        <v>20</v>
      </c>
      <c r="F94" s="41"/>
      <c r="G94" s="49" t="s">
        <v>62</v>
      </c>
      <c r="H94" s="72"/>
      <c r="I94" s="38"/>
      <c r="J94" s="72"/>
      <c r="K94" s="72"/>
      <c r="L94" s="72"/>
      <c r="M94" s="72"/>
      <c r="N94" s="72"/>
      <c r="O94" s="72">
        <v>6</v>
      </c>
      <c r="P94" s="72"/>
      <c r="Q94" s="79">
        <f t="shared" si="10"/>
        <v>6</v>
      </c>
      <c r="R94" s="128" t="s">
        <v>428</v>
      </c>
    </row>
    <row r="95" spans="1:18" s="27" customFormat="1" ht="30" customHeight="1" x14ac:dyDescent="0.15">
      <c r="A95" s="168"/>
      <c r="B95" s="169"/>
      <c r="C95" s="39" t="s">
        <v>85</v>
      </c>
      <c r="D95" s="39"/>
      <c r="E95" s="128" t="s">
        <v>20</v>
      </c>
      <c r="F95" s="56"/>
      <c r="G95" s="49" t="s">
        <v>62</v>
      </c>
      <c r="H95" s="39"/>
      <c r="I95" s="38"/>
      <c r="J95" s="39"/>
      <c r="K95" s="39">
        <v>20</v>
      </c>
      <c r="L95" s="39"/>
      <c r="M95" s="39"/>
      <c r="N95" s="39"/>
      <c r="O95" s="39"/>
      <c r="P95" s="39"/>
      <c r="Q95" s="79">
        <f t="shared" si="10"/>
        <v>20</v>
      </c>
      <c r="R95" s="128"/>
    </row>
    <row r="96" spans="1:18" s="27" customFormat="1" ht="30" customHeight="1" x14ac:dyDescent="0.15">
      <c r="A96" s="166" t="s">
        <v>86</v>
      </c>
      <c r="B96" s="167"/>
      <c r="C96" s="144" t="s">
        <v>87</v>
      </c>
      <c r="D96" s="144"/>
      <c r="E96" s="129"/>
      <c r="F96" s="57"/>
      <c r="G96" s="55"/>
      <c r="H96" s="59">
        <f>H97+H102+H103+H104+H105+H106+H107+H108+H112</f>
        <v>0</v>
      </c>
      <c r="I96" s="59">
        <f t="shared" ref="I96:Q96" si="16">I97+I102+I103+I104+I105+I106+I107+I108+I112</f>
        <v>0.5</v>
      </c>
      <c r="J96" s="59">
        <f t="shared" si="16"/>
        <v>10</v>
      </c>
      <c r="K96" s="59">
        <f t="shared" si="16"/>
        <v>40</v>
      </c>
      <c r="L96" s="59">
        <f t="shared" si="16"/>
        <v>10</v>
      </c>
      <c r="M96" s="59">
        <f t="shared" si="16"/>
        <v>0</v>
      </c>
      <c r="N96" s="59">
        <f t="shared" si="16"/>
        <v>0</v>
      </c>
      <c r="O96" s="59">
        <f t="shared" si="16"/>
        <v>24</v>
      </c>
      <c r="P96" s="59">
        <f t="shared" si="16"/>
        <v>85</v>
      </c>
      <c r="Q96" s="59">
        <f t="shared" si="16"/>
        <v>169.5</v>
      </c>
      <c r="R96" s="128"/>
    </row>
    <row r="97" spans="1:18" s="27" customFormat="1" ht="30" customHeight="1" x14ac:dyDescent="0.15">
      <c r="A97" s="168"/>
      <c r="B97" s="169"/>
      <c r="C97" s="138" t="s">
        <v>346</v>
      </c>
      <c r="D97" s="139"/>
      <c r="E97" s="129"/>
      <c r="F97" s="57"/>
      <c r="G97" s="55"/>
      <c r="H97" s="38">
        <f>SUM(H98:H101)</f>
        <v>0</v>
      </c>
      <c r="I97" s="38">
        <f t="shared" ref="I97:P97" si="17">SUM(I98:I101)</f>
        <v>0</v>
      </c>
      <c r="J97" s="38">
        <f t="shared" si="17"/>
        <v>0</v>
      </c>
      <c r="K97" s="38">
        <f t="shared" si="17"/>
        <v>0</v>
      </c>
      <c r="L97" s="38">
        <f t="shared" si="17"/>
        <v>0</v>
      </c>
      <c r="M97" s="38">
        <f t="shared" si="17"/>
        <v>0</v>
      </c>
      <c r="N97" s="38">
        <f t="shared" si="17"/>
        <v>0</v>
      </c>
      <c r="O97" s="38">
        <f t="shared" si="17"/>
        <v>4</v>
      </c>
      <c r="P97" s="38">
        <f t="shared" si="17"/>
        <v>85</v>
      </c>
      <c r="Q97" s="79">
        <f t="shared" si="10"/>
        <v>89</v>
      </c>
      <c r="R97" s="128"/>
    </row>
    <row r="98" spans="1:18" s="27" customFormat="1" ht="43.5" customHeight="1" x14ac:dyDescent="0.15">
      <c r="A98" s="168"/>
      <c r="B98" s="169"/>
      <c r="C98" s="136" t="s">
        <v>60</v>
      </c>
      <c r="D98" s="76" t="s">
        <v>347</v>
      </c>
      <c r="E98" s="133" t="s">
        <v>64</v>
      </c>
      <c r="F98" s="57"/>
      <c r="G98" s="49" t="s">
        <v>62</v>
      </c>
      <c r="H98" s="59"/>
      <c r="I98" s="59"/>
      <c r="J98" s="59"/>
      <c r="K98" s="59"/>
      <c r="L98" s="59"/>
      <c r="M98" s="59"/>
      <c r="N98" s="59"/>
      <c r="O98" s="38">
        <v>10</v>
      </c>
      <c r="P98" s="59"/>
      <c r="Q98" s="79">
        <f t="shared" si="10"/>
        <v>10</v>
      </c>
      <c r="R98" s="38" t="s">
        <v>611</v>
      </c>
    </row>
    <row r="99" spans="1:18" s="27" customFormat="1" ht="63" customHeight="1" x14ac:dyDescent="0.15">
      <c r="A99" s="168"/>
      <c r="B99" s="169"/>
      <c r="C99" s="143"/>
      <c r="D99" s="76" t="s">
        <v>348</v>
      </c>
      <c r="E99" s="133" t="s">
        <v>133</v>
      </c>
      <c r="F99" s="57"/>
      <c r="G99" s="49" t="s">
        <v>62</v>
      </c>
      <c r="H99" s="59"/>
      <c r="I99" s="59"/>
      <c r="J99" s="59"/>
      <c r="K99" s="59"/>
      <c r="L99" s="59"/>
      <c r="M99" s="59"/>
      <c r="N99" s="59"/>
      <c r="O99" s="38">
        <v>-10</v>
      </c>
      <c r="P99" s="59"/>
      <c r="Q99" s="79">
        <f t="shared" si="10"/>
        <v>-10</v>
      </c>
      <c r="R99" s="128" t="s">
        <v>432</v>
      </c>
    </row>
    <row r="100" spans="1:18" s="27" customFormat="1" ht="30" customHeight="1" x14ac:dyDescent="0.15">
      <c r="A100" s="168"/>
      <c r="B100" s="169"/>
      <c r="C100" s="143"/>
      <c r="D100" s="76" t="s">
        <v>349</v>
      </c>
      <c r="E100" s="128" t="s">
        <v>20</v>
      </c>
      <c r="F100" s="57"/>
      <c r="G100" s="49" t="s">
        <v>62</v>
      </c>
      <c r="H100" s="59"/>
      <c r="I100" s="59"/>
      <c r="J100" s="59"/>
      <c r="K100" s="59"/>
      <c r="L100" s="59"/>
      <c r="M100" s="59"/>
      <c r="N100" s="59"/>
      <c r="O100" s="38">
        <v>4</v>
      </c>
      <c r="P100" s="59"/>
      <c r="Q100" s="79">
        <f t="shared" si="10"/>
        <v>4</v>
      </c>
      <c r="R100" s="128" t="s">
        <v>424</v>
      </c>
    </row>
    <row r="101" spans="1:18" s="27" customFormat="1" ht="30" customHeight="1" x14ac:dyDescent="0.15">
      <c r="A101" s="168"/>
      <c r="B101" s="169"/>
      <c r="C101" s="137"/>
      <c r="D101" s="39" t="s">
        <v>88</v>
      </c>
      <c r="E101" s="128" t="s">
        <v>24</v>
      </c>
      <c r="F101" s="41"/>
      <c r="G101" s="49" t="s">
        <v>62</v>
      </c>
      <c r="H101" s="35"/>
      <c r="I101" s="59"/>
      <c r="J101" s="35"/>
      <c r="K101" s="35"/>
      <c r="L101" s="35"/>
      <c r="M101" s="35"/>
      <c r="N101" s="35"/>
      <c r="O101" s="35"/>
      <c r="P101" s="64">
        <v>85</v>
      </c>
      <c r="Q101" s="79">
        <f t="shared" si="10"/>
        <v>85</v>
      </c>
      <c r="R101" s="128"/>
    </row>
    <row r="102" spans="1:18" s="27" customFormat="1" ht="30" customHeight="1" x14ac:dyDescent="0.15">
      <c r="A102" s="168"/>
      <c r="B102" s="169"/>
      <c r="C102" s="76" t="s">
        <v>350</v>
      </c>
      <c r="D102" s="76" t="s">
        <v>355</v>
      </c>
      <c r="E102" s="128" t="s">
        <v>20</v>
      </c>
      <c r="F102" s="41"/>
      <c r="G102" s="49" t="s">
        <v>62</v>
      </c>
      <c r="H102" s="73"/>
      <c r="I102" s="59"/>
      <c r="J102" s="73"/>
      <c r="K102" s="73"/>
      <c r="L102" s="73"/>
      <c r="M102" s="73"/>
      <c r="N102" s="73"/>
      <c r="O102" s="72">
        <v>2</v>
      </c>
      <c r="P102" s="75"/>
      <c r="Q102" s="79">
        <f t="shared" si="10"/>
        <v>2</v>
      </c>
      <c r="R102" s="128" t="s">
        <v>433</v>
      </c>
    </row>
    <row r="103" spans="1:18" s="27" customFormat="1" ht="30" customHeight="1" x14ac:dyDescent="0.15">
      <c r="A103" s="168"/>
      <c r="B103" s="169"/>
      <c r="C103" s="76" t="s">
        <v>351</v>
      </c>
      <c r="D103" s="76" t="s">
        <v>356</v>
      </c>
      <c r="E103" s="128" t="s">
        <v>20</v>
      </c>
      <c r="F103" s="41"/>
      <c r="G103" s="49" t="s">
        <v>62</v>
      </c>
      <c r="H103" s="73"/>
      <c r="I103" s="59"/>
      <c r="J103" s="73"/>
      <c r="K103" s="73"/>
      <c r="L103" s="73"/>
      <c r="M103" s="73"/>
      <c r="N103" s="73"/>
      <c r="O103" s="72">
        <v>1</v>
      </c>
      <c r="P103" s="75"/>
      <c r="Q103" s="79">
        <f t="shared" si="10"/>
        <v>1</v>
      </c>
      <c r="R103" s="128" t="s">
        <v>425</v>
      </c>
    </row>
    <row r="104" spans="1:18" s="27" customFormat="1" ht="30" customHeight="1" x14ac:dyDescent="0.15">
      <c r="A104" s="168"/>
      <c r="B104" s="169"/>
      <c r="C104" s="76" t="s">
        <v>352</v>
      </c>
      <c r="D104" s="76" t="s">
        <v>357</v>
      </c>
      <c r="E104" s="128" t="s">
        <v>20</v>
      </c>
      <c r="F104" s="41"/>
      <c r="G104" s="49" t="s">
        <v>62</v>
      </c>
      <c r="H104" s="73"/>
      <c r="I104" s="59"/>
      <c r="J104" s="73"/>
      <c r="K104" s="73"/>
      <c r="L104" s="73"/>
      <c r="M104" s="73"/>
      <c r="N104" s="73"/>
      <c r="O104" s="72">
        <v>2</v>
      </c>
      <c r="P104" s="75"/>
      <c r="Q104" s="79">
        <f t="shared" si="10"/>
        <v>2</v>
      </c>
      <c r="R104" s="128" t="s">
        <v>433</v>
      </c>
    </row>
    <row r="105" spans="1:18" s="27" customFormat="1" ht="30" customHeight="1" x14ac:dyDescent="0.15">
      <c r="A105" s="168"/>
      <c r="B105" s="169"/>
      <c r="C105" s="39" t="s">
        <v>89</v>
      </c>
      <c r="D105" s="39"/>
      <c r="E105" s="128" t="s">
        <v>20</v>
      </c>
      <c r="F105" s="41"/>
      <c r="G105" s="49" t="s">
        <v>62</v>
      </c>
      <c r="H105" s="39"/>
      <c r="I105" s="38"/>
      <c r="J105" s="39"/>
      <c r="K105" s="39">
        <v>20</v>
      </c>
      <c r="L105" s="39"/>
      <c r="M105" s="39"/>
      <c r="N105" s="39"/>
      <c r="O105" s="72">
        <v>3</v>
      </c>
      <c r="P105" s="39"/>
      <c r="Q105" s="79">
        <f t="shared" si="10"/>
        <v>23</v>
      </c>
      <c r="R105" s="128" t="s">
        <v>434</v>
      </c>
    </row>
    <row r="106" spans="1:18" s="27" customFormat="1" ht="30" customHeight="1" x14ac:dyDescent="0.15">
      <c r="A106" s="168"/>
      <c r="B106" s="169"/>
      <c r="C106" s="72" t="s">
        <v>354</v>
      </c>
      <c r="D106" s="76" t="s">
        <v>358</v>
      </c>
      <c r="E106" s="128" t="s">
        <v>20</v>
      </c>
      <c r="F106" s="41"/>
      <c r="G106" s="49" t="s">
        <v>62</v>
      </c>
      <c r="H106" s="72"/>
      <c r="I106" s="38"/>
      <c r="J106" s="72"/>
      <c r="K106" s="72"/>
      <c r="L106" s="72"/>
      <c r="M106" s="72"/>
      <c r="N106" s="72"/>
      <c r="O106" s="72">
        <v>6</v>
      </c>
      <c r="P106" s="72"/>
      <c r="Q106" s="79">
        <f t="shared" si="10"/>
        <v>6</v>
      </c>
      <c r="R106" s="128" t="s">
        <v>428</v>
      </c>
    </row>
    <row r="107" spans="1:18" s="27" customFormat="1" ht="30" customHeight="1" x14ac:dyDescent="0.15">
      <c r="A107" s="168"/>
      <c r="B107" s="169"/>
      <c r="C107" s="39" t="s">
        <v>90</v>
      </c>
      <c r="D107" s="39" t="s">
        <v>91</v>
      </c>
      <c r="E107" s="128" t="s">
        <v>77</v>
      </c>
      <c r="F107" s="41"/>
      <c r="G107" s="49" t="s">
        <v>62</v>
      </c>
      <c r="H107" s="39"/>
      <c r="I107" s="38"/>
      <c r="J107" s="39"/>
      <c r="K107" s="39"/>
      <c r="L107" s="39">
        <v>10</v>
      </c>
      <c r="M107" s="39"/>
      <c r="N107" s="39"/>
      <c r="O107" s="39"/>
      <c r="P107" s="39"/>
      <c r="Q107" s="79">
        <f t="shared" si="10"/>
        <v>10</v>
      </c>
      <c r="R107" s="128" t="s">
        <v>78</v>
      </c>
    </row>
    <row r="108" spans="1:18" s="27" customFormat="1" ht="30" customHeight="1" x14ac:dyDescent="0.15">
      <c r="A108" s="168"/>
      <c r="B108" s="169"/>
      <c r="C108" s="138" t="s">
        <v>92</v>
      </c>
      <c r="D108" s="139"/>
      <c r="E108" s="128"/>
      <c r="F108" s="41"/>
      <c r="G108" s="49"/>
      <c r="H108" s="39">
        <f>SUM(H109:H111)</f>
        <v>0</v>
      </c>
      <c r="I108" s="72">
        <f t="shared" ref="I108:P108" si="18">SUM(I109:I111)</f>
        <v>0.5</v>
      </c>
      <c r="J108" s="72">
        <f t="shared" si="18"/>
        <v>10</v>
      </c>
      <c r="K108" s="72">
        <f t="shared" si="18"/>
        <v>0</v>
      </c>
      <c r="L108" s="72">
        <f t="shared" si="18"/>
        <v>0</v>
      </c>
      <c r="M108" s="72">
        <f t="shared" si="18"/>
        <v>0</v>
      </c>
      <c r="N108" s="72">
        <f t="shared" si="18"/>
        <v>0</v>
      </c>
      <c r="O108" s="72">
        <f t="shared" si="18"/>
        <v>6</v>
      </c>
      <c r="P108" s="72">
        <f t="shared" si="18"/>
        <v>0</v>
      </c>
      <c r="Q108" s="79">
        <f t="shared" si="10"/>
        <v>16.5</v>
      </c>
      <c r="R108" s="128"/>
    </row>
    <row r="109" spans="1:18" s="27" customFormat="1" ht="30" customHeight="1" x14ac:dyDescent="0.15">
      <c r="A109" s="168"/>
      <c r="B109" s="169"/>
      <c r="C109" s="136" t="s">
        <v>93</v>
      </c>
      <c r="D109" s="39" t="s">
        <v>94</v>
      </c>
      <c r="E109" s="128" t="s">
        <v>20</v>
      </c>
      <c r="F109" s="41"/>
      <c r="G109" s="49" t="s">
        <v>62</v>
      </c>
      <c r="H109" s="39"/>
      <c r="I109" s="38">
        <v>0.5</v>
      </c>
      <c r="J109" s="39"/>
      <c r="K109" s="39"/>
      <c r="L109" s="39"/>
      <c r="M109" s="39"/>
      <c r="N109" s="39"/>
      <c r="O109" s="39"/>
      <c r="P109" s="39"/>
      <c r="Q109" s="79">
        <f t="shared" si="10"/>
        <v>0.5</v>
      </c>
      <c r="R109" s="128"/>
    </row>
    <row r="110" spans="1:18" s="27" customFormat="1" ht="30" customHeight="1" x14ac:dyDescent="0.15">
      <c r="A110" s="168"/>
      <c r="B110" s="169"/>
      <c r="C110" s="143"/>
      <c r="D110" s="76" t="s">
        <v>359</v>
      </c>
      <c r="E110" s="128" t="s">
        <v>20</v>
      </c>
      <c r="F110" s="41"/>
      <c r="G110" s="49" t="s">
        <v>62</v>
      </c>
      <c r="H110" s="72"/>
      <c r="I110" s="38"/>
      <c r="J110" s="72"/>
      <c r="K110" s="72"/>
      <c r="L110" s="72"/>
      <c r="M110" s="72"/>
      <c r="N110" s="72"/>
      <c r="O110" s="72">
        <v>6</v>
      </c>
      <c r="P110" s="72"/>
      <c r="Q110" s="79">
        <f t="shared" si="10"/>
        <v>6</v>
      </c>
      <c r="R110" s="128" t="s">
        <v>428</v>
      </c>
    </row>
    <row r="111" spans="1:18" s="27" customFormat="1" ht="30" customHeight="1" x14ac:dyDescent="0.15">
      <c r="A111" s="168"/>
      <c r="B111" s="169"/>
      <c r="C111" s="137"/>
      <c r="D111" s="39" t="s">
        <v>95</v>
      </c>
      <c r="E111" s="128" t="s">
        <v>96</v>
      </c>
      <c r="F111" s="41"/>
      <c r="G111" s="49" t="s">
        <v>62</v>
      </c>
      <c r="H111" s="39"/>
      <c r="I111" s="38"/>
      <c r="J111" s="39">
        <v>10</v>
      </c>
      <c r="K111" s="39"/>
      <c r="L111" s="39"/>
      <c r="M111" s="39"/>
      <c r="N111" s="39"/>
      <c r="O111" s="39"/>
      <c r="P111" s="39"/>
      <c r="Q111" s="79">
        <f t="shared" si="10"/>
        <v>10</v>
      </c>
      <c r="R111" s="128"/>
    </row>
    <row r="112" spans="1:18" s="27" customFormat="1" ht="30" customHeight="1" x14ac:dyDescent="0.15">
      <c r="A112" s="168"/>
      <c r="B112" s="169"/>
      <c r="C112" s="39" t="s">
        <v>97</v>
      </c>
      <c r="D112" s="39"/>
      <c r="E112" s="128" t="s">
        <v>20</v>
      </c>
      <c r="F112" s="41"/>
      <c r="G112" s="49" t="s">
        <v>62</v>
      </c>
      <c r="H112" s="39"/>
      <c r="I112" s="38"/>
      <c r="J112" s="39"/>
      <c r="K112" s="39">
        <v>20</v>
      </c>
      <c r="L112" s="39"/>
      <c r="M112" s="39"/>
      <c r="N112" s="39"/>
      <c r="O112" s="39"/>
      <c r="P112" s="39"/>
      <c r="Q112" s="79">
        <f t="shared" si="10"/>
        <v>20</v>
      </c>
      <c r="R112" s="128"/>
    </row>
    <row r="113" spans="1:18" s="27" customFormat="1" ht="30" customHeight="1" x14ac:dyDescent="0.15">
      <c r="A113" s="166" t="s">
        <v>98</v>
      </c>
      <c r="B113" s="167"/>
      <c r="C113" s="141" t="s">
        <v>99</v>
      </c>
      <c r="D113" s="142"/>
      <c r="E113" s="129"/>
      <c r="F113" s="57"/>
      <c r="G113" s="55"/>
      <c r="H113" s="35">
        <f>H114+H118+H119+H122+H123+H124+H125+H126</f>
        <v>0</v>
      </c>
      <c r="I113" s="73">
        <f t="shared" ref="I113:Q113" si="19">I114+I118+I119+I122+I123+I124+I125+I126</f>
        <v>1</v>
      </c>
      <c r="J113" s="73">
        <f t="shared" si="19"/>
        <v>20</v>
      </c>
      <c r="K113" s="73">
        <f t="shared" si="19"/>
        <v>60</v>
      </c>
      <c r="L113" s="73">
        <f t="shared" si="19"/>
        <v>0</v>
      </c>
      <c r="M113" s="73">
        <f t="shared" si="19"/>
        <v>7</v>
      </c>
      <c r="N113" s="73">
        <f t="shared" si="19"/>
        <v>0</v>
      </c>
      <c r="O113" s="73">
        <f t="shared" si="19"/>
        <v>42</v>
      </c>
      <c r="P113" s="73">
        <f t="shared" si="19"/>
        <v>0</v>
      </c>
      <c r="Q113" s="73">
        <f t="shared" si="19"/>
        <v>130</v>
      </c>
      <c r="R113" s="128"/>
    </row>
    <row r="114" spans="1:18" s="27" customFormat="1" ht="30" customHeight="1" x14ac:dyDescent="0.15">
      <c r="A114" s="168"/>
      <c r="B114" s="169"/>
      <c r="C114" s="138" t="s">
        <v>346</v>
      </c>
      <c r="D114" s="139"/>
      <c r="E114" s="129"/>
      <c r="F114" s="57"/>
      <c r="G114" s="55"/>
      <c r="H114" s="72">
        <f>SUM(H115:H117)</f>
        <v>0</v>
      </c>
      <c r="I114" s="72">
        <f t="shared" ref="I114:P114" si="20">SUM(I115:I117)</f>
        <v>0</v>
      </c>
      <c r="J114" s="72">
        <f t="shared" si="20"/>
        <v>10</v>
      </c>
      <c r="K114" s="72">
        <f t="shared" si="20"/>
        <v>0</v>
      </c>
      <c r="L114" s="72">
        <f t="shared" si="20"/>
        <v>0</v>
      </c>
      <c r="M114" s="72">
        <f t="shared" si="20"/>
        <v>7</v>
      </c>
      <c r="N114" s="72">
        <f t="shared" si="20"/>
        <v>0</v>
      </c>
      <c r="O114" s="72">
        <f t="shared" si="20"/>
        <v>4</v>
      </c>
      <c r="P114" s="72">
        <f t="shared" si="20"/>
        <v>0</v>
      </c>
      <c r="Q114" s="79">
        <f t="shared" si="10"/>
        <v>21</v>
      </c>
      <c r="R114" s="128"/>
    </row>
    <row r="115" spans="1:18" s="27" customFormat="1" ht="30" customHeight="1" x14ac:dyDescent="0.15">
      <c r="A115" s="168"/>
      <c r="B115" s="169"/>
      <c r="C115" s="136" t="s">
        <v>60</v>
      </c>
      <c r="D115" s="39" t="s">
        <v>100</v>
      </c>
      <c r="E115" s="128" t="s">
        <v>34</v>
      </c>
      <c r="F115" s="41"/>
      <c r="G115" s="49" t="s">
        <v>62</v>
      </c>
      <c r="H115" s="39"/>
      <c r="I115" s="38"/>
      <c r="J115" s="39">
        <v>10</v>
      </c>
      <c r="K115" s="39"/>
      <c r="L115" s="39"/>
      <c r="M115" s="39"/>
      <c r="N115" s="39"/>
      <c r="O115" s="39"/>
      <c r="P115" s="39"/>
      <c r="Q115" s="79">
        <f t="shared" si="10"/>
        <v>10</v>
      </c>
      <c r="R115" s="128"/>
    </row>
    <row r="116" spans="1:18" s="27" customFormat="1" ht="30" customHeight="1" x14ac:dyDescent="0.15">
      <c r="A116" s="168"/>
      <c r="B116" s="169"/>
      <c r="C116" s="143"/>
      <c r="D116" s="76" t="s">
        <v>360</v>
      </c>
      <c r="E116" s="128" t="s">
        <v>20</v>
      </c>
      <c r="F116" s="41"/>
      <c r="G116" s="49" t="s">
        <v>62</v>
      </c>
      <c r="H116" s="72"/>
      <c r="I116" s="38"/>
      <c r="J116" s="72"/>
      <c r="K116" s="72"/>
      <c r="L116" s="72"/>
      <c r="M116" s="72"/>
      <c r="N116" s="72"/>
      <c r="O116" s="72">
        <v>4</v>
      </c>
      <c r="P116" s="72"/>
      <c r="Q116" s="79">
        <f t="shared" si="10"/>
        <v>4</v>
      </c>
      <c r="R116" s="128" t="s">
        <v>424</v>
      </c>
    </row>
    <row r="117" spans="1:18" s="27" customFormat="1" ht="30" customHeight="1" x14ac:dyDescent="0.15">
      <c r="A117" s="168"/>
      <c r="B117" s="169"/>
      <c r="C117" s="137"/>
      <c r="D117" s="76" t="s">
        <v>361</v>
      </c>
      <c r="E117" s="133" t="s">
        <v>34</v>
      </c>
      <c r="F117" s="41"/>
      <c r="G117" s="49" t="s">
        <v>62</v>
      </c>
      <c r="H117" s="72"/>
      <c r="I117" s="38"/>
      <c r="J117" s="72"/>
      <c r="K117" s="72"/>
      <c r="L117" s="72"/>
      <c r="M117" s="72">
        <v>7</v>
      </c>
      <c r="N117" s="72"/>
      <c r="O117" s="72"/>
      <c r="P117" s="72"/>
      <c r="Q117" s="79">
        <f t="shared" si="10"/>
        <v>7</v>
      </c>
      <c r="R117" s="128"/>
    </row>
    <row r="118" spans="1:18" s="27" customFormat="1" ht="30" customHeight="1" x14ac:dyDescent="0.15">
      <c r="A118" s="168"/>
      <c r="B118" s="169"/>
      <c r="C118" s="74" t="s">
        <v>363</v>
      </c>
      <c r="D118" s="76" t="s">
        <v>365</v>
      </c>
      <c r="E118" s="128" t="s">
        <v>20</v>
      </c>
      <c r="F118" s="41"/>
      <c r="G118" s="49" t="s">
        <v>62</v>
      </c>
      <c r="H118" s="72"/>
      <c r="I118" s="38"/>
      <c r="J118" s="72"/>
      <c r="K118" s="72"/>
      <c r="L118" s="72"/>
      <c r="M118" s="72"/>
      <c r="N118" s="72"/>
      <c r="O118" s="72">
        <v>6</v>
      </c>
      <c r="P118" s="72"/>
      <c r="Q118" s="79">
        <f t="shared" si="10"/>
        <v>6</v>
      </c>
      <c r="R118" s="128" t="s">
        <v>428</v>
      </c>
    </row>
    <row r="119" spans="1:18" s="27" customFormat="1" ht="30" customHeight="1" x14ac:dyDescent="0.15">
      <c r="A119" s="168"/>
      <c r="B119" s="169"/>
      <c r="C119" s="160" t="s">
        <v>366</v>
      </c>
      <c r="D119" s="161"/>
      <c r="E119" s="128"/>
      <c r="F119" s="41"/>
      <c r="G119" s="49"/>
      <c r="H119" s="72">
        <f>SUM(H120:H121)</f>
        <v>0</v>
      </c>
      <c r="I119" s="72">
        <f t="shared" ref="I119:P119" si="21">SUM(I120:I121)</f>
        <v>0.5</v>
      </c>
      <c r="J119" s="72">
        <f t="shared" si="21"/>
        <v>0</v>
      </c>
      <c r="K119" s="72">
        <f t="shared" si="21"/>
        <v>0</v>
      </c>
      <c r="L119" s="72">
        <f t="shared" si="21"/>
        <v>0</v>
      </c>
      <c r="M119" s="72">
        <f t="shared" si="21"/>
        <v>0</v>
      </c>
      <c r="N119" s="72">
        <f t="shared" si="21"/>
        <v>0</v>
      </c>
      <c r="O119" s="72">
        <f t="shared" si="21"/>
        <v>6</v>
      </c>
      <c r="P119" s="72">
        <f t="shared" si="21"/>
        <v>0</v>
      </c>
      <c r="Q119" s="79">
        <f t="shared" si="10"/>
        <v>6.5</v>
      </c>
      <c r="R119" s="128"/>
    </row>
    <row r="120" spans="1:18" s="27" customFormat="1" ht="30" customHeight="1" x14ac:dyDescent="0.15">
      <c r="A120" s="168"/>
      <c r="B120" s="169"/>
      <c r="C120" s="136" t="s">
        <v>101</v>
      </c>
      <c r="D120" s="76" t="s">
        <v>367</v>
      </c>
      <c r="E120" s="128" t="s">
        <v>20</v>
      </c>
      <c r="F120" s="41"/>
      <c r="G120" s="49" t="s">
        <v>62</v>
      </c>
      <c r="H120" s="72"/>
      <c r="I120" s="38"/>
      <c r="J120" s="72"/>
      <c r="K120" s="72"/>
      <c r="L120" s="72"/>
      <c r="M120" s="72"/>
      <c r="N120" s="72"/>
      <c r="O120" s="72">
        <v>6</v>
      </c>
      <c r="P120" s="72"/>
      <c r="Q120" s="79">
        <f t="shared" si="10"/>
        <v>6</v>
      </c>
      <c r="R120" s="128" t="s">
        <v>428</v>
      </c>
    </row>
    <row r="121" spans="1:18" s="27" customFormat="1" ht="30" customHeight="1" x14ac:dyDescent="0.15">
      <c r="A121" s="168"/>
      <c r="B121" s="169"/>
      <c r="C121" s="137"/>
      <c r="D121" s="39" t="s">
        <v>102</v>
      </c>
      <c r="E121" s="128" t="s">
        <v>64</v>
      </c>
      <c r="F121" s="41"/>
      <c r="G121" s="49" t="s">
        <v>62</v>
      </c>
      <c r="H121" s="39"/>
      <c r="I121" s="38">
        <v>0.5</v>
      </c>
      <c r="J121" s="39"/>
      <c r="K121" s="39"/>
      <c r="L121" s="39"/>
      <c r="M121" s="39"/>
      <c r="N121" s="39"/>
      <c r="O121" s="39"/>
      <c r="P121" s="39"/>
      <c r="Q121" s="79">
        <f t="shared" si="10"/>
        <v>0.5</v>
      </c>
      <c r="R121" s="128"/>
    </row>
    <row r="122" spans="1:18" s="27" customFormat="1" ht="30" customHeight="1" x14ac:dyDescent="0.15">
      <c r="A122" s="168"/>
      <c r="B122" s="169"/>
      <c r="C122" s="39" t="s">
        <v>103</v>
      </c>
      <c r="D122" s="39"/>
      <c r="E122" s="128" t="s">
        <v>20</v>
      </c>
      <c r="F122" s="41"/>
      <c r="G122" s="49" t="s">
        <v>62</v>
      </c>
      <c r="H122" s="39"/>
      <c r="I122" s="38"/>
      <c r="J122" s="39"/>
      <c r="K122" s="39">
        <v>20</v>
      </c>
      <c r="L122" s="39"/>
      <c r="M122" s="39"/>
      <c r="N122" s="39"/>
      <c r="O122" s="39"/>
      <c r="P122" s="39"/>
      <c r="Q122" s="79">
        <f t="shared" si="10"/>
        <v>20</v>
      </c>
      <c r="R122" s="128"/>
    </row>
    <row r="123" spans="1:18" s="27" customFormat="1" ht="30" customHeight="1" x14ac:dyDescent="0.15">
      <c r="A123" s="168"/>
      <c r="B123" s="169"/>
      <c r="C123" s="39" t="s">
        <v>104</v>
      </c>
      <c r="D123" s="39"/>
      <c r="E123" s="128" t="s">
        <v>20</v>
      </c>
      <c r="F123" s="41"/>
      <c r="G123" s="49" t="s">
        <v>62</v>
      </c>
      <c r="H123" s="39"/>
      <c r="I123" s="38"/>
      <c r="J123" s="39"/>
      <c r="K123" s="39">
        <v>20</v>
      </c>
      <c r="L123" s="39"/>
      <c r="M123" s="39"/>
      <c r="N123" s="39"/>
      <c r="O123" s="39">
        <v>26</v>
      </c>
      <c r="P123" s="39"/>
      <c r="Q123" s="79">
        <f t="shared" si="10"/>
        <v>46</v>
      </c>
      <c r="R123" s="128" t="s">
        <v>612</v>
      </c>
    </row>
    <row r="124" spans="1:18" s="27" customFormat="1" ht="30" customHeight="1" x14ac:dyDescent="0.15">
      <c r="A124" s="168"/>
      <c r="B124" s="169"/>
      <c r="C124" s="39" t="s">
        <v>105</v>
      </c>
      <c r="D124" s="39"/>
      <c r="E124" s="128" t="s">
        <v>20</v>
      </c>
      <c r="F124" s="41"/>
      <c r="G124" s="49" t="s">
        <v>62</v>
      </c>
      <c r="H124" s="39"/>
      <c r="I124" s="38"/>
      <c r="J124" s="39"/>
      <c r="K124" s="39">
        <v>20</v>
      </c>
      <c r="L124" s="39"/>
      <c r="M124" s="39"/>
      <c r="N124" s="39"/>
      <c r="O124" s="39"/>
      <c r="P124" s="39"/>
      <c r="Q124" s="79">
        <f t="shared" si="10"/>
        <v>20</v>
      </c>
      <c r="R124" s="128"/>
    </row>
    <row r="125" spans="1:18" s="27" customFormat="1" ht="30" customHeight="1" x14ac:dyDescent="0.15">
      <c r="A125" s="168"/>
      <c r="B125" s="169"/>
      <c r="C125" s="39" t="s">
        <v>106</v>
      </c>
      <c r="D125" s="39" t="s">
        <v>107</v>
      </c>
      <c r="E125" s="128" t="s">
        <v>108</v>
      </c>
      <c r="F125" s="41"/>
      <c r="G125" s="49" t="s">
        <v>62</v>
      </c>
      <c r="H125" s="39"/>
      <c r="I125" s="38">
        <v>0.5</v>
      </c>
      <c r="J125" s="39"/>
      <c r="K125" s="39"/>
      <c r="L125" s="39"/>
      <c r="M125" s="39"/>
      <c r="N125" s="39"/>
      <c r="O125" s="39"/>
      <c r="P125" s="39"/>
      <c r="Q125" s="79">
        <f t="shared" si="10"/>
        <v>0.5</v>
      </c>
      <c r="R125" s="128"/>
    </row>
    <row r="126" spans="1:18" s="27" customFormat="1" ht="30" customHeight="1" x14ac:dyDescent="0.15">
      <c r="A126" s="170"/>
      <c r="B126" s="171"/>
      <c r="C126" s="39" t="s">
        <v>109</v>
      </c>
      <c r="D126" s="39" t="s">
        <v>110</v>
      </c>
      <c r="E126" s="128" t="s">
        <v>20</v>
      </c>
      <c r="F126" s="41"/>
      <c r="G126" s="49" t="s">
        <v>62</v>
      </c>
      <c r="H126" s="39"/>
      <c r="I126" s="38"/>
      <c r="J126" s="39">
        <v>10</v>
      </c>
      <c r="K126" s="39"/>
      <c r="L126" s="39"/>
      <c r="M126" s="39"/>
      <c r="N126" s="39"/>
      <c r="O126" s="39"/>
      <c r="P126" s="39"/>
      <c r="Q126" s="79">
        <f t="shared" si="10"/>
        <v>10</v>
      </c>
      <c r="R126" s="128"/>
    </row>
    <row r="127" spans="1:18" s="27" customFormat="1" ht="30" customHeight="1" x14ac:dyDescent="0.15">
      <c r="A127" s="166" t="s">
        <v>111</v>
      </c>
      <c r="B127" s="167"/>
      <c r="C127" s="144" t="s">
        <v>112</v>
      </c>
      <c r="D127" s="144"/>
      <c r="E127" s="129"/>
      <c r="F127" s="57"/>
      <c r="G127" s="55"/>
      <c r="H127" s="35">
        <f>H128+H132+H133+H134+H135+H136</f>
        <v>0</v>
      </c>
      <c r="I127" s="73">
        <f t="shared" ref="I127:Q127" si="22">I128+I132+I133+I134+I135+I136</f>
        <v>1</v>
      </c>
      <c r="J127" s="73">
        <f t="shared" si="22"/>
        <v>10</v>
      </c>
      <c r="K127" s="73">
        <f t="shared" si="22"/>
        <v>40</v>
      </c>
      <c r="L127" s="73">
        <f t="shared" si="22"/>
        <v>90</v>
      </c>
      <c r="M127" s="73">
        <f t="shared" si="22"/>
        <v>0</v>
      </c>
      <c r="N127" s="73">
        <f t="shared" si="22"/>
        <v>0</v>
      </c>
      <c r="O127" s="73">
        <f t="shared" si="22"/>
        <v>-10</v>
      </c>
      <c r="P127" s="73">
        <f t="shared" si="22"/>
        <v>0</v>
      </c>
      <c r="Q127" s="73">
        <f t="shared" si="22"/>
        <v>131</v>
      </c>
      <c r="R127" s="128"/>
    </row>
    <row r="128" spans="1:18" s="27" customFormat="1" ht="30" customHeight="1" x14ac:dyDescent="0.15">
      <c r="A128" s="168"/>
      <c r="B128" s="172"/>
      <c r="C128" s="138" t="s">
        <v>59</v>
      </c>
      <c r="D128" s="139"/>
      <c r="E128" s="58"/>
      <c r="F128" s="56"/>
      <c r="G128" s="49"/>
      <c r="H128" s="39">
        <f>SUM(H129:H131)</f>
        <v>0</v>
      </c>
      <c r="I128" s="72">
        <f t="shared" ref="I128:P128" si="23">SUM(I129:I131)</f>
        <v>1</v>
      </c>
      <c r="J128" s="72">
        <f t="shared" si="23"/>
        <v>10</v>
      </c>
      <c r="K128" s="72">
        <f t="shared" si="23"/>
        <v>0</v>
      </c>
      <c r="L128" s="72">
        <f t="shared" si="23"/>
        <v>0</v>
      </c>
      <c r="M128" s="72">
        <f t="shared" si="23"/>
        <v>0</v>
      </c>
      <c r="N128" s="72">
        <f t="shared" si="23"/>
        <v>0</v>
      </c>
      <c r="O128" s="72">
        <f t="shared" si="23"/>
        <v>4</v>
      </c>
      <c r="P128" s="72">
        <f t="shared" si="23"/>
        <v>0</v>
      </c>
      <c r="Q128" s="79">
        <f t="shared" si="10"/>
        <v>15</v>
      </c>
      <c r="R128" s="128"/>
    </row>
    <row r="129" spans="1:18" s="27" customFormat="1" ht="30" customHeight="1" x14ac:dyDescent="0.15">
      <c r="A129" s="168"/>
      <c r="B129" s="172"/>
      <c r="C129" s="136" t="s">
        <v>60</v>
      </c>
      <c r="D129" s="39" t="s">
        <v>113</v>
      </c>
      <c r="E129" s="128" t="s">
        <v>34</v>
      </c>
      <c r="F129" s="41"/>
      <c r="G129" s="49" t="s">
        <v>62</v>
      </c>
      <c r="H129" s="39"/>
      <c r="I129" s="38">
        <v>1</v>
      </c>
      <c r="J129" s="39"/>
      <c r="K129" s="39"/>
      <c r="L129" s="39"/>
      <c r="M129" s="39"/>
      <c r="N129" s="39"/>
      <c r="O129" s="39"/>
      <c r="P129" s="39"/>
      <c r="Q129" s="79">
        <f t="shared" si="10"/>
        <v>1</v>
      </c>
      <c r="R129" s="128"/>
    </row>
    <row r="130" spans="1:18" s="27" customFormat="1" ht="30" customHeight="1" x14ac:dyDescent="0.15">
      <c r="A130" s="168"/>
      <c r="B130" s="172"/>
      <c r="C130" s="143"/>
      <c r="D130" s="72" t="s">
        <v>402</v>
      </c>
      <c r="E130" s="128" t="s">
        <v>20</v>
      </c>
      <c r="F130" s="41"/>
      <c r="G130" s="49" t="s">
        <v>62</v>
      </c>
      <c r="H130" s="72"/>
      <c r="I130" s="38"/>
      <c r="J130" s="72"/>
      <c r="K130" s="72"/>
      <c r="L130" s="72"/>
      <c r="M130" s="72"/>
      <c r="N130" s="72"/>
      <c r="O130" s="72">
        <v>4</v>
      </c>
      <c r="P130" s="72"/>
      <c r="Q130" s="79">
        <f t="shared" si="10"/>
        <v>4</v>
      </c>
      <c r="R130" s="128" t="s">
        <v>424</v>
      </c>
    </row>
    <row r="131" spans="1:18" s="27" customFormat="1" ht="30" customHeight="1" x14ac:dyDescent="0.15">
      <c r="A131" s="168"/>
      <c r="B131" s="172"/>
      <c r="C131" s="137"/>
      <c r="D131" s="39" t="s">
        <v>114</v>
      </c>
      <c r="E131" s="128" t="s">
        <v>64</v>
      </c>
      <c r="F131" s="41"/>
      <c r="G131" s="49" t="s">
        <v>62</v>
      </c>
      <c r="H131" s="39"/>
      <c r="I131" s="38"/>
      <c r="J131" s="39">
        <v>10</v>
      </c>
      <c r="K131" s="39"/>
      <c r="L131" s="39"/>
      <c r="M131" s="39"/>
      <c r="N131" s="39"/>
      <c r="O131" s="39"/>
      <c r="P131" s="39"/>
      <c r="Q131" s="79">
        <f t="shared" si="10"/>
        <v>10</v>
      </c>
      <c r="R131" s="128"/>
    </row>
    <row r="132" spans="1:18" s="27" customFormat="1" ht="30" customHeight="1" x14ac:dyDescent="0.15">
      <c r="A132" s="168"/>
      <c r="B132" s="169"/>
      <c r="C132" s="39" t="s">
        <v>115</v>
      </c>
      <c r="D132" s="39"/>
      <c r="E132" s="128" t="s">
        <v>20</v>
      </c>
      <c r="F132" s="41"/>
      <c r="G132" s="49" t="s">
        <v>62</v>
      </c>
      <c r="H132" s="39"/>
      <c r="I132" s="38"/>
      <c r="J132" s="39"/>
      <c r="K132" s="39">
        <v>20</v>
      </c>
      <c r="L132" s="39"/>
      <c r="M132" s="39"/>
      <c r="N132" s="39"/>
      <c r="O132" s="39"/>
      <c r="P132" s="39"/>
      <c r="Q132" s="79">
        <f t="shared" si="10"/>
        <v>20</v>
      </c>
      <c r="R132" s="128"/>
    </row>
    <row r="133" spans="1:18" s="27" customFormat="1" ht="53.25" customHeight="1" x14ac:dyDescent="0.15">
      <c r="A133" s="168"/>
      <c r="B133" s="169"/>
      <c r="C133" s="72" t="s">
        <v>404</v>
      </c>
      <c r="D133" s="76" t="s">
        <v>407</v>
      </c>
      <c r="E133" s="133" t="s">
        <v>64</v>
      </c>
      <c r="F133" s="65"/>
      <c r="G133" s="49" t="s">
        <v>62</v>
      </c>
      <c r="H133" s="72"/>
      <c r="I133" s="38"/>
      <c r="J133" s="72"/>
      <c r="K133" s="72"/>
      <c r="L133" s="72"/>
      <c r="M133" s="72"/>
      <c r="N133" s="72"/>
      <c r="O133" s="72">
        <v>-10</v>
      </c>
      <c r="P133" s="72"/>
      <c r="Q133" s="79">
        <f t="shared" si="10"/>
        <v>-10</v>
      </c>
      <c r="R133" s="128" t="s">
        <v>432</v>
      </c>
    </row>
    <row r="134" spans="1:18" s="27" customFormat="1" ht="63.75" customHeight="1" x14ac:dyDescent="0.15">
      <c r="A134" s="168"/>
      <c r="B134" s="169"/>
      <c r="C134" s="72" t="s">
        <v>406</v>
      </c>
      <c r="D134" s="76" t="s">
        <v>408</v>
      </c>
      <c r="E134" s="133" t="s">
        <v>64</v>
      </c>
      <c r="F134" s="65"/>
      <c r="G134" s="49" t="s">
        <v>62</v>
      </c>
      <c r="H134" s="72"/>
      <c r="I134" s="38"/>
      <c r="J134" s="72"/>
      <c r="K134" s="72"/>
      <c r="L134" s="72"/>
      <c r="M134" s="72"/>
      <c r="N134" s="72"/>
      <c r="O134" s="72">
        <v>-10</v>
      </c>
      <c r="P134" s="72"/>
      <c r="Q134" s="79">
        <f t="shared" si="10"/>
        <v>-10</v>
      </c>
      <c r="R134" s="128" t="s">
        <v>432</v>
      </c>
    </row>
    <row r="135" spans="1:18" s="27" customFormat="1" ht="51" customHeight="1" x14ac:dyDescent="0.15">
      <c r="A135" s="168"/>
      <c r="B135" s="169"/>
      <c r="C135" s="39" t="s">
        <v>116</v>
      </c>
      <c r="D135" s="39"/>
      <c r="E135" s="128" t="s">
        <v>20</v>
      </c>
      <c r="F135" s="65"/>
      <c r="G135" s="49" t="s">
        <v>62</v>
      </c>
      <c r="H135" s="39"/>
      <c r="I135" s="38"/>
      <c r="J135" s="39"/>
      <c r="K135" s="39">
        <v>20</v>
      </c>
      <c r="L135" s="39">
        <v>80</v>
      </c>
      <c r="M135" s="39"/>
      <c r="N135" s="39"/>
      <c r="O135" s="39">
        <v>6</v>
      </c>
      <c r="P135" s="39"/>
      <c r="Q135" s="79">
        <f t="shared" si="10"/>
        <v>106</v>
      </c>
      <c r="R135" s="38" t="s">
        <v>435</v>
      </c>
    </row>
    <row r="136" spans="1:18" s="27" customFormat="1" ht="30" customHeight="1" x14ac:dyDescent="0.15">
      <c r="A136" s="168"/>
      <c r="B136" s="169"/>
      <c r="C136" s="39" t="s">
        <v>117</v>
      </c>
      <c r="D136" s="39" t="s">
        <v>118</v>
      </c>
      <c r="E136" s="128" t="s">
        <v>77</v>
      </c>
      <c r="F136" s="65"/>
      <c r="G136" s="49" t="s">
        <v>62</v>
      </c>
      <c r="H136" s="39"/>
      <c r="I136" s="38"/>
      <c r="J136" s="39"/>
      <c r="K136" s="39"/>
      <c r="L136" s="39">
        <v>10</v>
      </c>
      <c r="M136" s="39"/>
      <c r="N136" s="39"/>
      <c r="O136" s="39"/>
      <c r="P136" s="39"/>
      <c r="Q136" s="79">
        <f t="shared" ref="Q136:Q199" si="24">SUM(H136:P136)</f>
        <v>10</v>
      </c>
      <c r="R136" s="128" t="s">
        <v>78</v>
      </c>
    </row>
    <row r="137" spans="1:18" s="27" customFormat="1" ht="30" customHeight="1" x14ac:dyDescent="0.15">
      <c r="A137" s="166" t="s">
        <v>119</v>
      </c>
      <c r="B137" s="167"/>
      <c r="C137" s="144" t="s">
        <v>120</v>
      </c>
      <c r="D137" s="144"/>
      <c r="E137" s="129"/>
      <c r="F137" s="57"/>
      <c r="G137" s="55"/>
      <c r="H137" s="35">
        <f>H138+H141+H142+H145+H146</f>
        <v>0</v>
      </c>
      <c r="I137" s="73">
        <f t="shared" ref="I137:Q137" si="25">I138+I141+I142+I145+I146</f>
        <v>0</v>
      </c>
      <c r="J137" s="73">
        <f t="shared" si="25"/>
        <v>10</v>
      </c>
      <c r="K137" s="73">
        <f t="shared" si="25"/>
        <v>40</v>
      </c>
      <c r="L137" s="73">
        <f t="shared" si="25"/>
        <v>20</v>
      </c>
      <c r="M137" s="73">
        <f t="shared" si="25"/>
        <v>8</v>
      </c>
      <c r="N137" s="73">
        <f t="shared" si="25"/>
        <v>0</v>
      </c>
      <c r="O137" s="73">
        <f t="shared" si="25"/>
        <v>10</v>
      </c>
      <c r="P137" s="73">
        <f t="shared" si="25"/>
        <v>0</v>
      </c>
      <c r="Q137" s="73">
        <f t="shared" si="25"/>
        <v>88</v>
      </c>
      <c r="R137" s="128"/>
    </row>
    <row r="138" spans="1:18" s="27" customFormat="1" ht="30" customHeight="1" x14ac:dyDescent="0.15">
      <c r="A138" s="168"/>
      <c r="B138" s="169"/>
      <c r="C138" s="138" t="s">
        <v>346</v>
      </c>
      <c r="D138" s="139"/>
      <c r="E138" s="129"/>
      <c r="F138" s="57"/>
      <c r="G138" s="55"/>
      <c r="H138" s="72">
        <f>SUM(H139:H140)</f>
        <v>0</v>
      </c>
      <c r="I138" s="72">
        <f t="shared" ref="I138:P138" si="26">SUM(I139:I140)</f>
        <v>0</v>
      </c>
      <c r="J138" s="72">
        <f t="shared" si="26"/>
        <v>0</v>
      </c>
      <c r="K138" s="72">
        <f t="shared" si="26"/>
        <v>0</v>
      </c>
      <c r="L138" s="72">
        <f t="shared" si="26"/>
        <v>0</v>
      </c>
      <c r="M138" s="72">
        <f t="shared" si="26"/>
        <v>8</v>
      </c>
      <c r="N138" s="72">
        <f t="shared" si="26"/>
        <v>0</v>
      </c>
      <c r="O138" s="72">
        <f t="shared" si="26"/>
        <v>4</v>
      </c>
      <c r="P138" s="72">
        <f t="shared" si="26"/>
        <v>0</v>
      </c>
      <c r="Q138" s="79">
        <f t="shared" si="24"/>
        <v>12</v>
      </c>
      <c r="R138" s="128"/>
    </row>
    <row r="139" spans="1:18" s="27" customFormat="1" ht="30" customHeight="1" x14ac:dyDescent="0.15">
      <c r="A139" s="168"/>
      <c r="B139" s="169"/>
      <c r="C139" s="136" t="s">
        <v>368</v>
      </c>
      <c r="D139" s="76" t="s">
        <v>369</v>
      </c>
      <c r="E139" s="128" t="s">
        <v>20</v>
      </c>
      <c r="F139" s="57"/>
      <c r="G139" s="49" t="s">
        <v>62</v>
      </c>
      <c r="H139" s="73"/>
      <c r="I139" s="59"/>
      <c r="J139" s="73"/>
      <c r="K139" s="73"/>
      <c r="L139" s="73"/>
      <c r="M139" s="72"/>
      <c r="N139" s="72"/>
      <c r="O139" s="72">
        <v>4</v>
      </c>
      <c r="P139" s="73"/>
      <c r="Q139" s="79">
        <f t="shared" si="24"/>
        <v>4</v>
      </c>
      <c r="R139" s="128" t="s">
        <v>424</v>
      </c>
    </row>
    <row r="140" spans="1:18" s="27" customFormat="1" ht="30" customHeight="1" x14ac:dyDescent="0.15">
      <c r="A140" s="168"/>
      <c r="B140" s="169"/>
      <c r="C140" s="137"/>
      <c r="D140" s="76" t="s">
        <v>370</v>
      </c>
      <c r="E140" s="133" t="s">
        <v>34</v>
      </c>
      <c r="F140" s="57"/>
      <c r="G140" s="49" t="s">
        <v>62</v>
      </c>
      <c r="H140" s="73"/>
      <c r="I140" s="59"/>
      <c r="J140" s="73"/>
      <c r="K140" s="73"/>
      <c r="L140" s="73"/>
      <c r="M140" s="72">
        <v>8</v>
      </c>
      <c r="N140" s="72"/>
      <c r="O140" s="72"/>
      <c r="P140" s="73"/>
      <c r="Q140" s="79">
        <f t="shared" si="24"/>
        <v>8</v>
      </c>
      <c r="R140" s="128"/>
    </row>
    <row r="141" spans="1:18" s="27" customFormat="1" ht="30" customHeight="1" x14ac:dyDescent="0.15">
      <c r="A141" s="168"/>
      <c r="B141" s="169"/>
      <c r="C141" s="39" t="s">
        <v>121</v>
      </c>
      <c r="D141" s="39"/>
      <c r="E141" s="128" t="s">
        <v>20</v>
      </c>
      <c r="F141" s="66"/>
      <c r="G141" s="49" t="s">
        <v>62</v>
      </c>
      <c r="H141" s="39"/>
      <c r="I141" s="38"/>
      <c r="J141" s="39"/>
      <c r="K141" s="39">
        <v>20</v>
      </c>
      <c r="L141" s="39"/>
      <c r="M141" s="39"/>
      <c r="N141" s="39"/>
      <c r="O141" s="39">
        <v>6</v>
      </c>
      <c r="P141" s="39"/>
      <c r="Q141" s="79">
        <f t="shared" si="24"/>
        <v>26</v>
      </c>
      <c r="R141" s="128" t="s">
        <v>428</v>
      </c>
    </row>
    <row r="142" spans="1:18" s="27" customFormat="1" ht="30" customHeight="1" x14ac:dyDescent="0.15">
      <c r="A142" s="168"/>
      <c r="B142" s="169"/>
      <c r="C142" s="138" t="s">
        <v>122</v>
      </c>
      <c r="D142" s="139"/>
      <c r="E142" s="128"/>
      <c r="F142" s="66"/>
      <c r="G142" s="49"/>
      <c r="H142" s="39">
        <f>SUM(H143:H144)</f>
        <v>0</v>
      </c>
      <c r="I142" s="72">
        <f t="shared" ref="I142:P142" si="27">SUM(I143:I144)</f>
        <v>0</v>
      </c>
      <c r="J142" s="72">
        <f t="shared" si="27"/>
        <v>0</v>
      </c>
      <c r="K142" s="72">
        <f t="shared" si="27"/>
        <v>20</v>
      </c>
      <c r="L142" s="72">
        <f t="shared" si="27"/>
        <v>10</v>
      </c>
      <c r="M142" s="72">
        <f t="shared" si="27"/>
        <v>0</v>
      </c>
      <c r="N142" s="72">
        <f t="shared" si="27"/>
        <v>0</v>
      </c>
      <c r="O142" s="72">
        <f t="shared" si="27"/>
        <v>0</v>
      </c>
      <c r="P142" s="72">
        <f t="shared" si="27"/>
        <v>0</v>
      </c>
      <c r="Q142" s="79">
        <f t="shared" si="24"/>
        <v>30</v>
      </c>
      <c r="R142" s="128"/>
    </row>
    <row r="143" spans="1:18" s="27" customFormat="1" ht="30" customHeight="1" x14ac:dyDescent="0.15">
      <c r="A143" s="168"/>
      <c r="B143" s="169"/>
      <c r="C143" s="136" t="s">
        <v>123</v>
      </c>
      <c r="D143" s="39" t="s">
        <v>123</v>
      </c>
      <c r="E143" s="128" t="s">
        <v>20</v>
      </c>
      <c r="F143" s="66"/>
      <c r="G143" s="49" t="s">
        <v>62</v>
      </c>
      <c r="H143" s="39"/>
      <c r="I143" s="38"/>
      <c r="J143" s="39"/>
      <c r="K143" s="39">
        <v>20</v>
      </c>
      <c r="L143" s="39"/>
      <c r="M143" s="39"/>
      <c r="N143" s="39"/>
      <c r="O143" s="39"/>
      <c r="P143" s="39"/>
      <c r="Q143" s="79">
        <f t="shared" si="24"/>
        <v>20</v>
      </c>
      <c r="R143" s="128"/>
    </row>
    <row r="144" spans="1:18" s="27" customFormat="1" ht="30" customHeight="1" x14ac:dyDescent="0.15">
      <c r="A144" s="168"/>
      <c r="B144" s="169"/>
      <c r="C144" s="137"/>
      <c r="D144" s="39" t="s">
        <v>124</v>
      </c>
      <c r="E144" s="128" t="s">
        <v>77</v>
      </c>
      <c r="F144" s="66"/>
      <c r="G144" s="49" t="s">
        <v>62</v>
      </c>
      <c r="H144" s="39"/>
      <c r="I144" s="38"/>
      <c r="J144" s="39"/>
      <c r="K144" s="39"/>
      <c r="L144" s="39">
        <v>10</v>
      </c>
      <c r="M144" s="39"/>
      <c r="N144" s="39"/>
      <c r="O144" s="39"/>
      <c r="P144" s="39"/>
      <c r="Q144" s="79">
        <f t="shared" si="24"/>
        <v>10</v>
      </c>
      <c r="R144" s="128" t="s">
        <v>78</v>
      </c>
    </row>
    <row r="145" spans="1:18" s="27" customFormat="1" ht="30" customHeight="1" x14ac:dyDescent="0.15">
      <c r="A145" s="168"/>
      <c r="B145" s="169"/>
      <c r="C145" s="39" t="s">
        <v>125</v>
      </c>
      <c r="D145" s="39" t="s">
        <v>126</v>
      </c>
      <c r="E145" s="128" t="s">
        <v>96</v>
      </c>
      <c r="F145" s="66"/>
      <c r="G145" s="49" t="s">
        <v>62</v>
      </c>
      <c r="H145" s="39"/>
      <c r="I145" s="38"/>
      <c r="J145" s="39">
        <v>10</v>
      </c>
      <c r="K145" s="39"/>
      <c r="L145" s="39"/>
      <c r="M145" s="39"/>
      <c r="N145" s="39"/>
      <c r="O145" s="39"/>
      <c r="P145" s="39"/>
      <c r="Q145" s="79">
        <f t="shared" si="24"/>
        <v>10</v>
      </c>
      <c r="R145" s="128"/>
    </row>
    <row r="146" spans="1:18" s="27" customFormat="1" ht="30" customHeight="1" x14ac:dyDescent="0.15">
      <c r="A146" s="168"/>
      <c r="B146" s="169"/>
      <c r="C146" s="39" t="s">
        <v>127</v>
      </c>
      <c r="D146" s="39" t="s">
        <v>128</v>
      </c>
      <c r="E146" s="128" t="s">
        <v>77</v>
      </c>
      <c r="F146" s="41"/>
      <c r="G146" s="49" t="s">
        <v>62</v>
      </c>
      <c r="H146" s="39"/>
      <c r="I146" s="38"/>
      <c r="J146" s="39"/>
      <c r="K146" s="39"/>
      <c r="L146" s="39">
        <v>10</v>
      </c>
      <c r="M146" s="39"/>
      <c r="N146" s="39"/>
      <c r="O146" s="39"/>
      <c r="P146" s="39"/>
      <c r="Q146" s="79">
        <f t="shared" si="24"/>
        <v>10</v>
      </c>
      <c r="R146" s="128" t="s">
        <v>78</v>
      </c>
    </row>
    <row r="147" spans="1:18" s="27" customFormat="1" ht="30" customHeight="1" x14ac:dyDescent="0.15">
      <c r="A147" s="173" t="s">
        <v>129</v>
      </c>
      <c r="B147" s="173"/>
      <c r="C147" s="144" t="s">
        <v>130</v>
      </c>
      <c r="D147" s="144"/>
      <c r="E147" s="129"/>
      <c r="F147" s="57"/>
      <c r="G147" s="55"/>
      <c r="H147" s="35">
        <f>SUM(H148:H151)</f>
        <v>0</v>
      </c>
      <c r="I147" s="73">
        <f t="shared" ref="I147:Q147" si="28">SUM(I148:I151)</f>
        <v>0</v>
      </c>
      <c r="J147" s="73">
        <f t="shared" si="28"/>
        <v>10</v>
      </c>
      <c r="K147" s="73">
        <f t="shared" si="28"/>
        <v>0</v>
      </c>
      <c r="L147" s="73">
        <f t="shared" si="28"/>
        <v>0</v>
      </c>
      <c r="M147" s="73">
        <f t="shared" si="28"/>
        <v>0</v>
      </c>
      <c r="N147" s="73">
        <f t="shared" si="28"/>
        <v>0</v>
      </c>
      <c r="O147" s="73">
        <f t="shared" si="28"/>
        <v>12</v>
      </c>
      <c r="P147" s="73">
        <f t="shared" si="28"/>
        <v>0</v>
      </c>
      <c r="Q147" s="73">
        <f t="shared" si="28"/>
        <v>22</v>
      </c>
      <c r="R147" s="128"/>
    </row>
    <row r="148" spans="1:18" s="27" customFormat="1" ht="30" customHeight="1" x14ac:dyDescent="0.15">
      <c r="A148" s="173"/>
      <c r="B148" s="173"/>
      <c r="C148" s="72" t="s">
        <v>368</v>
      </c>
      <c r="D148" s="76" t="s">
        <v>371</v>
      </c>
      <c r="E148" s="128" t="s">
        <v>20</v>
      </c>
      <c r="F148" s="57"/>
      <c r="G148" s="49" t="s">
        <v>62</v>
      </c>
      <c r="H148" s="73"/>
      <c r="I148" s="59"/>
      <c r="J148" s="73"/>
      <c r="K148" s="73"/>
      <c r="L148" s="73"/>
      <c r="M148" s="73"/>
      <c r="N148" s="73"/>
      <c r="O148" s="72">
        <v>4</v>
      </c>
      <c r="P148" s="73"/>
      <c r="Q148" s="79">
        <f t="shared" si="24"/>
        <v>4</v>
      </c>
      <c r="R148" s="128" t="s">
        <v>424</v>
      </c>
    </row>
    <row r="149" spans="1:18" s="27" customFormat="1" ht="30" customHeight="1" x14ac:dyDescent="0.15">
      <c r="A149" s="173"/>
      <c r="B149" s="173"/>
      <c r="C149" s="76" t="s">
        <v>372</v>
      </c>
      <c r="D149" s="76" t="s">
        <v>373</v>
      </c>
      <c r="E149" s="128" t="s">
        <v>20</v>
      </c>
      <c r="F149" s="57"/>
      <c r="G149" s="49" t="s">
        <v>62</v>
      </c>
      <c r="H149" s="73"/>
      <c r="I149" s="59"/>
      <c r="J149" s="73"/>
      <c r="K149" s="73"/>
      <c r="L149" s="73"/>
      <c r="M149" s="73"/>
      <c r="N149" s="73"/>
      <c r="O149" s="72">
        <v>6</v>
      </c>
      <c r="P149" s="73"/>
      <c r="Q149" s="79">
        <f t="shared" si="24"/>
        <v>6</v>
      </c>
      <c r="R149" s="128" t="s">
        <v>428</v>
      </c>
    </row>
    <row r="150" spans="1:18" s="27" customFormat="1" ht="30" customHeight="1" x14ac:dyDescent="0.15">
      <c r="A150" s="173"/>
      <c r="B150" s="173"/>
      <c r="C150" s="76" t="s">
        <v>374</v>
      </c>
      <c r="D150" s="76" t="s">
        <v>375</v>
      </c>
      <c r="E150" s="128" t="s">
        <v>20</v>
      </c>
      <c r="F150" s="57"/>
      <c r="G150" s="49" t="s">
        <v>62</v>
      </c>
      <c r="H150" s="73"/>
      <c r="I150" s="59"/>
      <c r="J150" s="73"/>
      <c r="K150" s="73"/>
      <c r="L150" s="73"/>
      <c r="M150" s="73"/>
      <c r="N150" s="73"/>
      <c r="O150" s="72">
        <v>2</v>
      </c>
      <c r="P150" s="73"/>
      <c r="Q150" s="79">
        <f t="shared" si="24"/>
        <v>2</v>
      </c>
      <c r="R150" s="128" t="s">
        <v>433</v>
      </c>
    </row>
    <row r="151" spans="1:18" s="27" customFormat="1" ht="30" customHeight="1" x14ac:dyDescent="0.15">
      <c r="A151" s="173"/>
      <c r="B151" s="173"/>
      <c r="C151" s="39" t="s">
        <v>131</v>
      </c>
      <c r="D151" s="39" t="s">
        <v>132</v>
      </c>
      <c r="E151" s="128" t="s">
        <v>133</v>
      </c>
      <c r="F151" s="41"/>
      <c r="G151" s="49" t="s">
        <v>62</v>
      </c>
      <c r="H151" s="39"/>
      <c r="I151" s="38"/>
      <c r="J151" s="39">
        <v>10</v>
      </c>
      <c r="K151" s="39"/>
      <c r="L151" s="39"/>
      <c r="M151" s="39"/>
      <c r="N151" s="39"/>
      <c r="O151" s="39"/>
      <c r="P151" s="39"/>
      <c r="Q151" s="79">
        <f t="shared" si="24"/>
        <v>10</v>
      </c>
      <c r="R151" s="128"/>
    </row>
    <row r="152" spans="1:18" s="27" customFormat="1" ht="30" customHeight="1" x14ac:dyDescent="0.15">
      <c r="A152" s="166" t="s">
        <v>134</v>
      </c>
      <c r="B152" s="167"/>
      <c r="C152" s="141" t="s">
        <v>135</v>
      </c>
      <c r="D152" s="142"/>
      <c r="E152" s="129"/>
      <c r="F152" s="57"/>
      <c r="G152" s="55"/>
      <c r="H152" s="35">
        <f>H153+H156+H157</f>
        <v>0</v>
      </c>
      <c r="I152" s="123">
        <f t="shared" ref="I152:Q152" si="29">I153+I156+I157</f>
        <v>0</v>
      </c>
      <c r="J152" s="123">
        <f t="shared" si="29"/>
        <v>0</v>
      </c>
      <c r="K152" s="123">
        <f t="shared" si="29"/>
        <v>40</v>
      </c>
      <c r="L152" s="123">
        <f t="shared" si="29"/>
        <v>10</v>
      </c>
      <c r="M152" s="123">
        <f t="shared" si="29"/>
        <v>1</v>
      </c>
      <c r="N152" s="123">
        <f t="shared" si="29"/>
        <v>0</v>
      </c>
      <c r="O152" s="123">
        <f t="shared" si="29"/>
        <v>10</v>
      </c>
      <c r="P152" s="123">
        <f t="shared" si="29"/>
        <v>0</v>
      </c>
      <c r="Q152" s="123">
        <f t="shared" si="29"/>
        <v>61</v>
      </c>
      <c r="R152" s="128"/>
    </row>
    <row r="153" spans="1:18" s="27" customFormat="1" ht="30" customHeight="1" x14ac:dyDescent="0.15">
      <c r="A153" s="168"/>
      <c r="B153" s="169"/>
      <c r="C153" s="140" t="s">
        <v>346</v>
      </c>
      <c r="D153" s="140"/>
      <c r="E153" s="129"/>
      <c r="F153" s="57"/>
      <c r="G153" s="55"/>
      <c r="H153" s="72">
        <f>SUM(H154:H155)</f>
        <v>0</v>
      </c>
      <c r="I153" s="72">
        <f t="shared" ref="I153:P153" si="30">SUM(I154:I155)</f>
        <v>0</v>
      </c>
      <c r="J153" s="72">
        <f t="shared" si="30"/>
        <v>0</v>
      </c>
      <c r="K153" s="72">
        <f t="shared" si="30"/>
        <v>0</v>
      </c>
      <c r="L153" s="72">
        <f t="shared" si="30"/>
        <v>0</v>
      </c>
      <c r="M153" s="72">
        <f t="shared" si="30"/>
        <v>1</v>
      </c>
      <c r="N153" s="72">
        <f t="shared" si="30"/>
        <v>0</v>
      </c>
      <c r="O153" s="72">
        <f t="shared" si="30"/>
        <v>4</v>
      </c>
      <c r="P153" s="72">
        <f t="shared" si="30"/>
        <v>0</v>
      </c>
      <c r="Q153" s="79">
        <f t="shared" si="24"/>
        <v>5</v>
      </c>
      <c r="R153" s="128"/>
    </row>
    <row r="154" spans="1:18" s="27" customFormat="1" ht="30" customHeight="1" x14ac:dyDescent="0.15">
      <c r="A154" s="168"/>
      <c r="B154" s="169"/>
      <c r="C154" s="140" t="s">
        <v>368</v>
      </c>
      <c r="D154" s="76" t="s">
        <v>377</v>
      </c>
      <c r="E154" s="128" t="s">
        <v>20</v>
      </c>
      <c r="F154" s="57"/>
      <c r="G154" s="49" t="s">
        <v>62</v>
      </c>
      <c r="H154" s="73"/>
      <c r="I154" s="59"/>
      <c r="J154" s="73"/>
      <c r="K154" s="73"/>
      <c r="L154" s="73"/>
      <c r="M154" s="72"/>
      <c r="N154" s="72"/>
      <c r="O154" s="72">
        <v>4</v>
      </c>
      <c r="P154" s="73"/>
      <c r="Q154" s="79">
        <f t="shared" si="24"/>
        <v>4</v>
      </c>
      <c r="R154" s="128" t="s">
        <v>424</v>
      </c>
    </row>
    <row r="155" spans="1:18" s="27" customFormat="1" ht="30" customHeight="1" x14ac:dyDescent="0.15">
      <c r="A155" s="168"/>
      <c r="B155" s="169"/>
      <c r="C155" s="140"/>
      <c r="D155" s="76" t="s">
        <v>376</v>
      </c>
      <c r="E155" s="133" t="s">
        <v>34</v>
      </c>
      <c r="F155" s="57"/>
      <c r="G155" s="49" t="s">
        <v>62</v>
      </c>
      <c r="H155" s="73"/>
      <c r="I155" s="59"/>
      <c r="J155" s="73"/>
      <c r="K155" s="73"/>
      <c r="L155" s="73"/>
      <c r="M155" s="72">
        <v>1</v>
      </c>
      <c r="N155" s="72"/>
      <c r="O155" s="72"/>
      <c r="P155" s="73"/>
      <c r="Q155" s="79">
        <f t="shared" si="24"/>
        <v>1</v>
      </c>
      <c r="R155" s="128"/>
    </row>
    <row r="156" spans="1:18" s="27" customFormat="1" ht="30" customHeight="1" x14ac:dyDescent="0.15">
      <c r="A156" s="168"/>
      <c r="B156" s="169"/>
      <c r="C156" s="39" t="s">
        <v>136</v>
      </c>
      <c r="D156" s="39"/>
      <c r="E156" s="128" t="s">
        <v>20</v>
      </c>
      <c r="F156" s="41"/>
      <c r="G156" s="49" t="s">
        <v>62</v>
      </c>
      <c r="H156" s="39"/>
      <c r="I156" s="38"/>
      <c r="J156" s="39"/>
      <c r="K156" s="39">
        <v>20</v>
      </c>
      <c r="L156" s="39"/>
      <c r="M156" s="39"/>
      <c r="N156" s="39"/>
      <c r="O156" s="39"/>
      <c r="P156" s="39"/>
      <c r="Q156" s="79">
        <f t="shared" si="24"/>
        <v>20</v>
      </c>
      <c r="R156" s="128"/>
    </row>
    <row r="157" spans="1:18" s="27" customFormat="1" ht="30" customHeight="1" x14ac:dyDescent="0.15">
      <c r="A157" s="168"/>
      <c r="B157" s="169"/>
      <c r="C157" s="138" t="s">
        <v>137</v>
      </c>
      <c r="D157" s="139"/>
      <c r="E157" s="128"/>
      <c r="F157" s="41"/>
      <c r="G157" s="49"/>
      <c r="H157" s="39">
        <f t="shared" ref="H157:P157" si="31">SUM(H158:H160)</f>
        <v>0</v>
      </c>
      <c r="I157" s="72">
        <f t="shared" si="31"/>
        <v>0</v>
      </c>
      <c r="J157" s="72">
        <f t="shared" si="31"/>
        <v>0</v>
      </c>
      <c r="K157" s="72">
        <f t="shared" si="31"/>
        <v>20</v>
      </c>
      <c r="L157" s="72">
        <f t="shared" si="31"/>
        <v>10</v>
      </c>
      <c r="M157" s="72">
        <f t="shared" si="31"/>
        <v>0</v>
      </c>
      <c r="N157" s="72">
        <f t="shared" si="31"/>
        <v>0</v>
      </c>
      <c r="O157" s="72">
        <f t="shared" si="31"/>
        <v>6</v>
      </c>
      <c r="P157" s="72">
        <f t="shared" si="31"/>
        <v>0</v>
      </c>
      <c r="Q157" s="79">
        <f t="shared" si="24"/>
        <v>36</v>
      </c>
      <c r="R157" s="128"/>
    </row>
    <row r="158" spans="1:18" s="27" customFormat="1" ht="30" customHeight="1" x14ac:dyDescent="0.15">
      <c r="A158" s="168"/>
      <c r="B158" s="169"/>
      <c r="C158" s="136" t="s">
        <v>138</v>
      </c>
      <c r="D158" s="39" t="s">
        <v>138</v>
      </c>
      <c r="E158" s="128" t="s">
        <v>20</v>
      </c>
      <c r="F158" s="41"/>
      <c r="G158" s="49" t="s">
        <v>62</v>
      </c>
      <c r="H158" s="39"/>
      <c r="I158" s="38"/>
      <c r="J158" s="39"/>
      <c r="K158" s="39">
        <v>20</v>
      </c>
      <c r="L158" s="39"/>
      <c r="M158" s="39"/>
      <c r="N158" s="39"/>
      <c r="O158" s="39"/>
      <c r="P158" s="39"/>
      <c r="Q158" s="79">
        <f t="shared" si="24"/>
        <v>20</v>
      </c>
      <c r="R158" s="128"/>
    </row>
    <row r="159" spans="1:18" s="27" customFormat="1" ht="30" customHeight="1" x14ac:dyDescent="0.15">
      <c r="A159" s="168"/>
      <c r="B159" s="169"/>
      <c r="C159" s="143"/>
      <c r="D159" s="72" t="s">
        <v>379</v>
      </c>
      <c r="E159" s="128" t="s">
        <v>20</v>
      </c>
      <c r="F159" s="57"/>
      <c r="G159" s="49" t="s">
        <v>62</v>
      </c>
      <c r="H159" s="73"/>
      <c r="I159" s="59"/>
      <c r="J159" s="73"/>
      <c r="K159" s="73"/>
      <c r="L159" s="73"/>
      <c r="M159" s="73"/>
      <c r="N159" s="73"/>
      <c r="O159" s="72">
        <v>6</v>
      </c>
      <c r="P159" s="73"/>
      <c r="Q159" s="79">
        <f>SUM(H159:P159)</f>
        <v>6</v>
      </c>
      <c r="R159" s="128" t="s">
        <v>428</v>
      </c>
    </row>
    <row r="160" spans="1:18" s="27" customFormat="1" ht="30" customHeight="1" x14ac:dyDescent="0.15">
      <c r="A160" s="170"/>
      <c r="B160" s="171"/>
      <c r="C160" s="137"/>
      <c r="D160" s="39" t="s">
        <v>139</v>
      </c>
      <c r="E160" s="128" t="s">
        <v>77</v>
      </c>
      <c r="F160" s="41"/>
      <c r="G160" s="49" t="s">
        <v>62</v>
      </c>
      <c r="H160" s="39"/>
      <c r="I160" s="38"/>
      <c r="J160" s="39"/>
      <c r="K160" s="39"/>
      <c r="L160" s="39">
        <v>10</v>
      </c>
      <c r="M160" s="39"/>
      <c r="N160" s="39"/>
      <c r="O160" s="39"/>
      <c r="P160" s="39"/>
      <c r="Q160" s="79">
        <f t="shared" si="24"/>
        <v>10</v>
      </c>
      <c r="R160" s="128" t="s">
        <v>78</v>
      </c>
    </row>
    <row r="161" spans="1:18" s="27" customFormat="1" ht="30" customHeight="1" x14ac:dyDescent="0.15">
      <c r="A161" s="166" t="s">
        <v>140</v>
      </c>
      <c r="B161" s="167"/>
      <c r="C161" s="144" t="s">
        <v>141</v>
      </c>
      <c r="D161" s="144"/>
      <c r="E161" s="129"/>
      <c r="F161" s="57"/>
      <c r="G161" s="55"/>
      <c r="H161" s="35">
        <f>H162+H163+H164</f>
        <v>0</v>
      </c>
      <c r="I161" s="73">
        <f t="shared" ref="I161:Q161" si="32">I162+I163+I164</f>
        <v>0</v>
      </c>
      <c r="J161" s="73">
        <f t="shared" si="32"/>
        <v>10</v>
      </c>
      <c r="K161" s="73">
        <f t="shared" si="32"/>
        <v>40</v>
      </c>
      <c r="L161" s="73">
        <f t="shared" si="32"/>
        <v>0</v>
      </c>
      <c r="M161" s="73">
        <f t="shared" si="32"/>
        <v>0</v>
      </c>
      <c r="N161" s="73">
        <f t="shared" si="32"/>
        <v>0</v>
      </c>
      <c r="O161" s="73">
        <f t="shared" si="32"/>
        <v>10</v>
      </c>
      <c r="P161" s="73">
        <f t="shared" si="32"/>
        <v>0</v>
      </c>
      <c r="Q161" s="73">
        <f t="shared" si="32"/>
        <v>60</v>
      </c>
      <c r="R161" s="128"/>
    </row>
    <row r="162" spans="1:18" s="27" customFormat="1" ht="30" customHeight="1" x14ac:dyDescent="0.15">
      <c r="A162" s="168"/>
      <c r="B162" s="169"/>
      <c r="C162" s="72" t="s">
        <v>368</v>
      </c>
      <c r="D162" s="72" t="s">
        <v>381</v>
      </c>
      <c r="E162" s="128" t="s">
        <v>20</v>
      </c>
      <c r="F162" s="57"/>
      <c r="G162" s="49" t="s">
        <v>62</v>
      </c>
      <c r="H162" s="73"/>
      <c r="I162" s="59"/>
      <c r="J162" s="73"/>
      <c r="K162" s="73"/>
      <c r="L162" s="73"/>
      <c r="M162" s="73"/>
      <c r="N162" s="73"/>
      <c r="O162" s="72">
        <v>4</v>
      </c>
      <c r="P162" s="73"/>
      <c r="Q162" s="79">
        <f t="shared" si="24"/>
        <v>4</v>
      </c>
      <c r="R162" s="128" t="s">
        <v>424</v>
      </c>
    </row>
    <row r="163" spans="1:18" s="27" customFormat="1" ht="30" customHeight="1" x14ac:dyDescent="0.15">
      <c r="A163" s="168"/>
      <c r="B163" s="169"/>
      <c r="C163" s="39" t="s">
        <v>142</v>
      </c>
      <c r="D163" s="39"/>
      <c r="E163" s="128" t="s">
        <v>20</v>
      </c>
      <c r="F163" s="41"/>
      <c r="G163" s="49" t="s">
        <v>62</v>
      </c>
      <c r="H163" s="39"/>
      <c r="I163" s="38"/>
      <c r="J163" s="39"/>
      <c r="K163" s="39">
        <v>20</v>
      </c>
      <c r="L163" s="39"/>
      <c r="M163" s="39"/>
      <c r="N163" s="39"/>
      <c r="O163" s="39"/>
      <c r="P163" s="39"/>
      <c r="Q163" s="79">
        <f t="shared" si="24"/>
        <v>20</v>
      </c>
      <c r="R163" s="128"/>
    </row>
    <row r="164" spans="1:18" s="27" customFormat="1" ht="30" customHeight="1" x14ac:dyDescent="0.15">
      <c r="A164" s="168"/>
      <c r="B164" s="169"/>
      <c r="C164" s="138" t="s">
        <v>143</v>
      </c>
      <c r="D164" s="139"/>
      <c r="E164" s="128"/>
      <c r="F164" s="41"/>
      <c r="G164" s="49"/>
      <c r="H164" s="39">
        <f>SUM(H165:H167)</f>
        <v>0</v>
      </c>
      <c r="I164" s="72">
        <f t="shared" ref="I164:P164" si="33">SUM(I165:I167)</f>
        <v>0</v>
      </c>
      <c r="J164" s="72">
        <f t="shared" si="33"/>
        <v>10</v>
      </c>
      <c r="K164" s="72">
        <f t="shared" si="33"/>
        <v>20</v>
      </c>
      <c r="L164" s="72">
        <f t="shared" si="33"/>
        <v>0</v>
      </c>
      <c r="M164" s="72">
        <f t="shared" si="33"/>
        <v>0</v>
      </c>
      <c r="N164" s="72">
        <f t="shared" si="33"/>
        <v>0</v>
      </c>
      <c r="O164" s="72">
        <f t="shared" si="33"/>
        <v>6</v>
      </c>
      <c r="P164" s="72">
        <f t="shared" si="33"/>
        <v>0</v>
      </c>
      <c r="Q164" s="79">
        <f t="shared" si="24"/>
        <v>36</v>
      </c>
      <c r="R164" s="128"/>
    </row>
    <row r="165" spans="1:18" s="27" customFormat="1" ht="30" customHeight="1" x14ac:dyDescent="0.15">
      <c r="A165" s="168"/>
      <c r="B165" s="169"/>
      <c r="C165" s="136" t="s">
        <v>144</v>
      </c>
      <c r="D165" s="39" t="s">
        <v>144</v>
      </c>
      <c r="E165" s="128" t="s">
        <v>20</v>
      </c>
      <c r="F165" s="41"/>
      <c r="G165" s="49" t="s">
        <v>62</v>
      </c>
      <c r="H165" s="39"/>
      <c r="I165" s="38"/>
      <c r="J165" s="39"/>
      <c r="K165" s="39">
        <v>20</v>
      </c>
      <c r="L165" s="39"/>
      <c r="M165" s="39"/>
      <c r="N165" s="39"/>
      <c r="O165" s="39"/>
      <c r="P165" s="39"/>
      <c r="Q165" s="79">
        <f t="shared" si="24"/>
        <v>20</v>
      </c>
      <c r="R165" s="128"/>
    </row>
    <row r="166" spans="1:18" s="27" customFormat="1" ht="30" customHeight="1" x14ac:dyDescent="0.15">
      <c r="A166" s="168"/>
      <c r="B166" s="169"/>
      <c r="C166" s="143"/>
      <c r="D166" s="76" t="s">
        <v>382</v>
      </c>
      <c r="E166" s="128" t="s">
        <v>20</v>
      </c>
      <c r="F166" s="41"/>
      <c r="G166" s="49" t="s">
        <v>62</v>
      </c>
      <c r="H166" s="72"/>
      <c r="I166" s="38"/>
      <c r="J166" s="72"/>
      <c r="K166" s="72"/>
      <c r="L166" s="72"/>
      <c r="M166" s="72"/>
      <c r="N166" s="72"/>
      <c r="O166" s="72">
        <v>6</v>
      </c>
      <c r="P166" s="72"/>
      <c r="Q166" s="79">
        <f t="shared" si="24"/>
        <v>6</v>
      </c>
      <c r="R166" s="128" t="s">
        <v>428</v>
      </c>
    </row>
    <row r="167" spans="1:18" s="27" customFormat="1" ht="30" customHeight="1" x14ac:dyDescent="0.15">
      <c r="A167" s="168"/>
      <c r="B167" s="169"/>
      <c r="C167" s="137"/>
      <c r="D167" s="39" t="s">
        <v>145</v>
      </c>
      <c r="E167" s="128" t="s">
        <v>96</v>
      </c>
      <c r="F167" s="41"/>
      <c r="G167" s="49" t="s">
        <v>62</v>
      </c>
      <c r="H167" s="39"/>
      <c r="I167" s="38"/>
      <c r="J167" s="39">
        <v>10</v>
      </c>
      <c r="K167" s="39"/>
      <c r="L167" s="39"/>
      <c r="M167" s="39"/>
      <c r="N167" s="39"/>
      <c r="O167" s="39"/>
      <c r="P167" s="39"/>
      <c r="Q167" s="79">
        <f t="shared" si="24"/>
        <v>10</v>
      </c>
      <c r="R167" s="128"/>
    </row>
    <row r="168" spans="1:18" s="27" customFormat="1" ht="30" customHeight="1" x14ac:dyDescent="0.15">
      <c r="A168" s="166" t="s">
        <v>146</v>
      </c>
      <c r="B168" s="174"/>
      <c r="C168" s="144" t="s">
        <v>147</v>
      </c>
      <c r="D168" s="144"/>
      <c r="E168" s="129"/>
      <c r="F168" s="57"/>
      <c r="G168" s="55"/>
      <c r="H168" s="35">
        <f>H169+H173+H174+H175+H176+H177+H178</f>
        <v>0</v>
      </c>
      <c r="I168" s="73">
        <f t="shared" ref="I168:Q168" si="34">I169+I173+I174+I175+I176+I177+I178</f>
        <v>0.5</v>
      </c>
      <c r="J168" s="73">
        <f t="shared" si="34"/>
        <v>0</v>
      </c>
      <c r="K168" s="73">
        <f t="shared" si="34"/>
        <v>40</v>
      </c>
      <c r="L168" s="73">
        <f t="shared" si="34"/>
        <v>110</v>
      </c>
      <c r="M168" s="73">
        <f t="shared" si="34"/>
        <v>5</v>
      </c>
      <c r="N168" s="73">
        <f t="shared" si="34"/>
        <v>0</v>
      </c>
      <c r="O168" s="73">
        <f t="shared" si="34"/>
        <v>36</v>
      </c>
      <c r="P168" s="73">
        <f t="shared" si="34"/>
        <v>0</v>
      </c>
      <c r="Q168" s="73">
        <f t="shared" si="34"/>
        <v>191.5</v>
      </c>
      <c r="R168" s="128"/>
    </row>
    <row r="169" spans="1:18" s="27" customFormat="1" ht="30" customHeight="1" x14ac:dyDescent="0.15">
      <c r="A169" s="168"/>
      <c r="B169" s="172"/>
      <c r="C169" s="138" t="s">
        <v>346</v>
      </c>
      <c r="D169" s="139"/>
      <c r="E169" s="129"/>
      <c r="F169" s="57"/>
      <c r="G169" s="55"/>
      <c r="H169" s="72">
        <f>SUM(H170:H172)</f>
        <v>0</v>
      </c>
      <c r="I169" s="72">
        <f t="shared" ref="I169:P169" si="35">SUM(I170:I172)</f>
        <v>0.5</v>
      </c>
      <c r="J169" s="72">
        <f t="shared" si="35"/>
        <v>0</v>
      </c>
      <c r="K169" s="72">
        <f t="shared" si="35"/>
        <v>0</v>
      </c>
      <c r="L169" s="72">
        <f t="shared" si="35"/>
        <v>0</v>
      </c>
      <c r="M169" s="72">
        <f t="shared" si="35"/>
        <v>5</v>
      </c>
      <c r="N169" s="72">
        <f t="shared" si="35"/>
        <v>0</v>
      </c>
      <c r="O169" s="72">
        <f t="shared" si="35"/>
        <v>4</v>
      </c>
      <c r="P169" s="72">
        <f t="shared" si="35"/>
        <v>0</v>
      </c>
      <c r="Q169" s="79">
        <f t="shared" si="24"/>
        <v>9.5</v>
      </c>
      <c r="R169" s="128"/>
    </row>
    <row r="170" spans="1:18" s="27" customFormat="1" ht="30" customHeight="1" x14ac:dyDescent="0.15">
      <c r="A170" s="168"/>
      <c r="B170" s="172"/>
      <c r="C170" s="136" t="s">
        <v>60</v>
      </c>
      <c r="D170" s="76" t="s">
        <v>383</v>
      </c>
      <c r="E170" s="128" t="s">
        <v>20</v>
      </c>
      <c r="F170" s="57"/>
      <c r="G170" s="49" t="s">
        <v>62</v>
      </c>
      <c r="H170" s="73"/>
      <c r="I170" s="59"/>
      <c r="J170" s="73"/>
      <c r="K170" s="73"/>
      <c r="L170" s="73"/>
      <c r="M170" s="72"/>
      <c r="N170" s="72"/>
      <c r="O170" s="72">
        <v>4</v>
      </c>
      <c r="P170" s="73"/>
      <c r="Q170" s="79">
        <f t="shared" si="24"/>
        <v>4</v>
      </c>
      <c r="R170" s="128" t="s">
        <v>424</v>
      </c>
    </row>
    <row r="171" spans="1:18" s="27" customFormat="1" ht="30" customHeight="1" x14ac:dyDescent="0.15">
      <c r="A171" s="168"/>
      <c r="B171" s="172"/>
      <c r="C171" s="143"/>
      <c r="D171" s="76" t="s">
        <v>384</v>
      </c>
      <c r="E171" s="133" t="s">
        <v>34</v>
      </c>
      <c r="F171" s="57"/>
      <c r="G171" s="49" t="s">
        <v>62</v>
      </c>
      <c r="H171" s="73"/>
      <c r="I171" s="59"/>
      <c r="J171" s="73"/>
      <c r="K171" s="73"/>
      <c r="L171" s="73"/>
      <c r="M171" s="72">
        <v>5</v>
      </c>
      <c r="N171" s="72"/>
      <c r="O171" s="72"/>
      <c r="P171" s="73"/>
      <c r="Q171" s="79">
        <f t="shared" si="24"/>
        <v>5</v>
      </c>
      <c r="R171" s="128"/>
    </row>
    <row r="172" spans="1:18" s="27" customFormat="1" ht="30" customHeight="1" x14ac:dyDescent="0.15">
      <c r="A172" s="168"/>
      <c r="B172" s="175"/>
      <c r="C172" s="137"/>
      <c r="D172" s="39" t="s">
        <v>148</v>
      </c>
      <c r="E172" s="128" t="s">
        <v>96</v>
      </c>
      <c r="F172" s="41"/>
      <c r="G172" s="49" t="s">
        <v>62</v>
      </c>
      <c r="H172" s="39"/>
      <c r="I172" s="38">
        <v>0.5</v>
      </c>
      <c r="J172" s="39"/>
      <c r="K172" s="39"/>
      <c r="L172" s="39"/>
      <c r="M172" s="72"/>
      <c r="N172" s="72"/>
      <c r="O172" s="72"/>
      <c r="P172" s="39"/>
      <c r="Q172" s="79">
        <f t="shared" si="24"/>
        <v>0.5</v>
      </c>
      <c r="R172" s="128"/>
    </row>
    <row r="173" spans="1:18" s="27" customFormat="1" ht="30" customHeight="1" x14ac:dyDescent="0.15">
      <c r="A173" s="168"/>
      <c r="B173" s="175"/>
      <c r="C173" s="39" t="s">
        <v>149</v>
      </c>
      <c r="D173" s="39"/>
      <c r="E173" s="128" t="s">
        <v>20</v>
      </c>
      <c r="F173" s="41"/>
      <c r="G173" s="49" t="s">
        <v>62</v>
      </c>
      <c r="H173" s="39"/>
      <c r="I173" s="38"/>
      <c r="J173" s="39"/>
      <c r="K173" s="39">
        <v>20</v>
      </c>
      <c r="L173" s="39"/>
      <c r="M173" s="39"/>
      <c r="N173" s="39"/>
      <c r="O173" s="39"/>
      <c r="P173" s="39"/>
      <c r="Q173" s="79">
        <f t="shared" si="24"/>
        <v>20</v>
      </c>
      <c r="R173" s="128"/>
    </row>
    <row r="174" spans="1:18" s="27" customFormat="1" ht="30" customHeight="1" x14ac:dyDescent="0.15">
      <c r="A174" s="168"/>
      <c r="B174" s="175"/>
      <c r="C174" s="39" t="s">
        <v>150</v>
      </c>
      <c r="D174" s="39"/>
      <c r="E174" s="128" t="s">
        <v>20</v>
      </c>
      <c r="F174" s="41"/>
      <c r="G174" s="49" t="s">
        <v>62</v>
      </c>
      <c r="H174" s="39"/>
      <c r="I174" s="38"/>
      <c r="J174" s="39"/>
      <c r="K174" s="39">
        <v>20</v>
      </c>
      <c r="L174" s="39"/>
      <c r="M174" s="39"/>
      <c r="N174" s="39"/>
      <c r="O174" s="39"/>
      <c r="P174" s="39"/>
      <c r="Q174" s="79">
        <f t="shared" si="24"/>
        <v>20</v>
      </c>
      <c r="R174" s="128"/>
    </row>
    <row r="175" spans="1:18" s="27" customFormat="1" ht="30" customHeight="1" x14ac:dyDescent="0.15">
      <c r="A175" s="168"/>
      <c r="B175" s="175"/>
      <c r="C175" s="72" t="s">
        <v>386</v>
      </c>
      <c r="D175" s="72"/>
      <c r="E175" s="128" t="s">
        <v>20</v>
      </c>
      <c r="F175" s="41"/>
      <c r="G175" s="49" t="s">
        <v>62</v>
      </c>
      <c r="H175" s="72"/>
      <c r="I175" s="38"/>
      <c r="J175" s="72"/>
      <c r="K175" s="72"/>
      <c r="L175" s="72"/>
      <c r="M175" s="72"/>
      <c r="N175" s="72"/>
      <c r="O175" s="72">
        <v>6</v>
      </c>
      <c r="P175" s="72"/>
      <c r="Q175" s="79">
        <f t="shared" si="24"/>
        <v>6</v>
      </c>
      <c r="R175" s="128" t="s">
        <v>428</v>
      </c>
    </row>
    <row r="176" spans="1:18" s="27" customFormat="1" ht="30" customHeight="1" x14ac:dyDescent="0.15">
      <c r="A176" s="168"/>
      <c r="B176" s="175"/>
      <c r="C176" s="39" t="s">
        <v>151</v>
      </c>
      <c r="D176" s="39"/>
      <c r="E176" s="128" t="s">
        <v>20</v>
      </c>
      <c r="F176" s="41"/>
      <c r="G176" s="49" t="s">
        <v>62</v>
      </c>
      <c r="H176" s="39"/>
      <c r="I176" s="38"/>
      <c r="J176" s="39"/>
      <c r="K176" s="39"/>
      <c r="L176" s="39">
        <v>30</v>
      </c>
      <c r="M176" s="39"/>
      <c r="N176" s="39"/>
      <c r="O176" s="39"/>
      <c r="P176" s="39"/>
      <c r="Q176" s="79">
        <f t="shared" si="24"/>
        <v>30</v>
      </c>
      <c r="R176" s="38" t="s">
        <v>75</v>
      </c>
    </row>
    <row r="177" spans="1:18" s="27" customFormat="1" ht="42.75" customHeight="1" x14ac:dyDescent="0.15">
      <c r="A177" s="168"/>
      <c r="B177" s="175"/>
      <c r="C177" s="39" t="s">
        <v>152</v>
      </c>
      <c r="D177" s="39"/>
      <c r="E177" s="128" t="s">
        <v>20</v>
      </c>
      <c r="F177" s="41"/>
      <c r="G177" s="49" t="s">
        <v>62</v>
      </c>
      <c r="H177" s="39"/>
      <c r="I177" s="38"/>
      <c r="J177" s="39"/>
      <c r="K177" s="39"/>
      <c r="L177" s="39">
        <v>50</v>
      </c>
      <c r="M177" s="39"/>
      <c r="N177" s="39"/>
      <c r="O177" s="39">
        <v>20</v>
      </c>
      <c r="P177" s="39"/>
      <c r="Q177" s="79">
        <f t="shared" si="24"/>
        <v>70</v>
      </c>
      <c r="R177" s="38" t="s">
        <v>436</v>
      </c>
    </row>
    <row r="178" spans="1:18" s="27" customFormat="1" ht="51.75" customHeight="1" x14ac:dyDescent="0.15">
      <c r="A178" s="168"/>
      <c r="B178" s="175"/>
      <c r="C178" s="39" t="s">
        <v>153</v>
      </c>
      <c r="D178" s="39"/>
      <c r="E178" s="128" t="s">
        <v>20</v>
      </c>
      <c r="F178" s="41"/>
      <c r="G178" s="49" t="s">
        <v>62</v>
      </c>
      <c r="H178" s="39"/>
      <c r="I178" s="38"/>
      <c r="J178" s="39"/>
      <c r="K178" s="39"/>
      <c r="L178" s="39">
        <v>30</v>
      </c>
      <c r="M178" s="39"/>
      <c r="N178" s="39"/>
      <c r="O178" s="39">
        <v>6</v>
      </c>
      <c r="P178" s="39"/>
      <c r="Q178" s="79">
        <f t="shared" si="24"/>
        <v>36</v>
      </c>
      <c r="R178" s="38" t="s">
        <v>437</v>
      </c>
    </row>
    <row r="179" spans="1:18" s="27" customFormat="1" ht="30" customHeight="1" x14ac:dyDescent="0.15">
      <c r="A179" s="166" t="s">
        <v>154</v>
      </c>
      <c r="B179" s="167"/>
      <c r="C179" s="141" t="s">
        <v>155</v>
      </c>
      <c r="D179" s="142"/>
      <c r="E179" s="127"/>
      <c r="F179" s="57"/>
      <c r="G179" s="55"/>
      <c r="H179" s="35">
        <f>H180+H184+H185+H186+H187</f>
        <v>0</v>
      </c>
      <c r="I179" s="73">
        <f t="shared" ref="I179:Q179" si="36">I180+I184+I185+I186+I187</f>
        <v>0.5</v>
      </c>
      <c r="J179" s="73">
        <f t="shared" si="36"/>
        <v>20</v>
      </c>
      <c r="K179" s="73">
        <f t="shared" si="36"/>
        <v>40</v>
      </c>
      <c r="L179" s="73">
        <f t="shared" si="36"/>
        <v>0</v>
      </c>
      <c r="M179" s="73">
        <f t="shared" si="36"/>
        <v>0</v>
      </c>
      <c r="N179" s="73">
        <f t="shared" si="36"/>
        <v>0</v>
      </c>
      <c r="O179" s="73">
        <f t="shared" si="36"/>
        <v>10</v>
      </c>
      <c r="P179" s="73">
        <f t="shared" si="36"/>
        <v>0</v>
      </c>
      <c r="Q179" s="73">
        <f t="shared" si="36"/>
        <v>70.5</v>
      </c>
      <c r="R179" s="128"/>
    </row>
    <row r="180" spans="1:18" s="27" customFormat="1" ht="30" customHeight="1" x14ac:dyDescent="0.15">
      <c r="A180" s="168"/>
      <c r="B180" s="169"/>
      <c r="C180" s="140" t="s">
        <v>59</v>
      </c>
      <c r="D180" s="140"/>
      <c r="E180" s="128"/>
      <c r="F180" s="56"/>
      <c r="G180" s="49"/>
      <c r="H180" s="39">
        <f>SUM(H181:H183)</f>
        <v>0</v>
      </c>
      <c r="I180" s="72">
        <f t="shared" ref="I180:P180" si="37">SUM(I181:I183)</f>
        <v>0</v>
      </c>
      <c r="J180" s="72">
        <f t="shared" si="37"/>
        <v>20</v>
      </c>
      <c r="K180" s="72">
        <f t="shared" si="37"/>
        <v>0</v>
      </c>
      <c r="L180" s="72">
        <f t="shared" si="37"/>
        <v>0</v>
      </c>
      <c r="M180" s="72">
        <f t="shared" si="37"/>
        <v>0</v>
      </c>
      <c r="N180" s="72">
        <f t="shared" si="37"/>
        <v>0</v>
      </c>
      <c r="O180" s="72">
        <f t="shared" si="37"/>
        <v>4</v>
      </c>
      <c r="P180" s="72">
        <f t="shared" si="37"/>
        <v>0</v>
      </c>
      <c r="Q180" s="79">
        <f t="shared" si="24"/>
        <v>24</v>
      </c>
      <c r="R180" s="128"/>
    </row>
    <row r="181" spans="1:18" s="27" customFormat="1" ht="30" customHeight="1" x14ac:dyDescent="0.15">
      <c r="A181" s="168"/>
      <c r="B181" s="169"/>
      <c r="C181" s="140" t="s">
        <v>60</v>
      </c>
      <c r="D181" s="39" t="s">
        <v>156</v>
      </c>
      <c r="E181" s="128" t="s">
        <v>96</v>
      </c>
      <c r="F181" s="41"/>
      <c r="G181" s="49" t="s">
        <v>62</v>
      </c>
      <c r="H181" s="39"/>
      <c r="I181" s="38"/>
      <c r="J181" s="39">
        <v>10</v>
      </c>
      <c r="K181" s="39"/>
      <c r="L181" s="39"/>
      <c r="M181" s="39"/>
      <c r="N181" s="39"/>
      <c r="O181" s="39"/>
      <c r="P181" s="39"/>
      <c r="Q181" s="79">
        <f t="shared" si="24"/>
        <v>10</v>
      </c>
      <c r="R181" s="128"/>
    </row>
    <row r="182" spans="1:18" s="27" customFormat="1" ht="30" customHeight="1" x14ac:dyDescent="0.15">
      <c r="A182" s="168"/>
      <c r="B182" s="169"/>
      <c r="C182" s="140"/>
      <c r="D182" s="72" t="s">
        <v>388</v>
      </c>
      <c r="E182" s="128" t="s">
        <v>20</v>
      </c>
      <c r="F182" s="41"/>
      <c r="G182" s="49" t="s">
        <v>62</v>
      </c>
      <c r="H182" s="72"/>
      <c r="I182" s="38"/>
      <c r="J182" s="72"/>
      <c r="K182" s="72"/>
      <c r="L182" s="72"/>
      <c r="M182" s="72"/>
      <c r="N182" s="72"/>
      <c r="O182" s="72">
        <v>4</v>
      </c>
      <c r="P182" s="72"/>
      <c r="Q182" s="79">
        <f t="shared" si="24"/>
        <v>4</v>
      </c>
      <c r="R182" s="128" t="s">
        <v>424</v>
      </c>
    </row>
    <row r="183" spans="1:18" s="27" customFormat="1" ht="30" customHeight="1" x14ac:dyDescent="0.15">
      <c r="A183" s="168"/>
      <c r="B183" s="169"/>
      <c r="C183" s="140"/>
      <c r="D183" s="39" t="s">
        <v>157</v>
      </c>
      <c r="E183" s="128" t="s">
        <v>34</v>
      </c>
      <c r="F183" s="41"/>
      <c r="G183" s="49" t="s">
        <v>62</v>
      </c>
      <c r="H183" s="39"/>
      <c r="I183" s="38"/>
      <c r="J183" s="39">
        <v>10</v>
      </c>
      <c r="K183" s="39"/>
      <c r="L183" s="39"/>
      <c r="M183" s="39"/>
      <c r="N183" s="39"/>
      <c r="O183" s="39"/>
      <c r="P183" s="39"/>
      <c r="Q183" s="79">
        <f t="shared" si="24"/>
        <v>10</v>
      </c>
      <c r="R183" s="128"/>
    </row>
    <row r="184" spans="1:18" s="27" customFormat="1" ht="30" customHeight="1" x14ac:dyDescent="0.15">
      <c r="A184" s="168"/>
      <c r="B184" s="169"/>
      <c r="C184" s="39" t="s">
        <v>158</v>
      </c>
      <c r="D184" s="39"/>
      <c r="E184" s="128" t="s">
        <v>20</v>
      </c>
      <c r="F184" s="41"/>
      <c r="G184" s="49" t="s">
        <v>62</v>
      </c>
      <c r="H184" s="39"/>
      <c r="I184" s="38"/>
      <c r="J184" s="39"/>
      <c r="K184" s="39">
        <v>20</v>
      </c>
      <c r="L184" s="39"/>
      <c r="M184" s="39"/>
      <c r="N184" s="39"/>
      <c r="O184" s="39"/>
      <c r="P184" s="39"/>
      <c r="Q184" s="79">
        <f t="shared" si="24"/>
        <v>20</v>
      </c>
      <c r="R184" s="128"/>
    </row>
    <row r="185" spans="1:18" s="27" customFormat="1" ht="30" customHeight="1" x14ac:dyDescent="0.15">
      <c r="A185" s="168"/>
      <c r="B185" s="169"/>
      <c r="C185" s="72" t="s">
        <v>390</v>
      </c>
      <c r="D185" s="72" t="s">
        <v>392</v>
      </c>
      <c r="E185" s="128" t="s">
        <v>20</v>
      </c>
      <c r="F185" s="41"/>
      <c r="G185" s="49" t="s">
        <v>62</v>
      </c>
      <c r="H185" s="72"/>
      <c r="I185" s="38"/>
      <c r="J185" s="72"/>
      <c r="K185" s="72"/>
      <c r="L185" s="72"/>
      <c r="M185" s="72"/>
      <c r="N185" s="72"/>
      <c r="O185" s="72">
        <v>6</v>
      </c>
      <c r="P185" s="72"/>
      <c r="Q185" s="79">
        <f t="shared" si="24"/>
        <v>6</v>
      </c>
      <c r="R185" s="128" t="s">
        <v>428</v>
      </c>
    </row>
    <row r="186" spans="1:18" s="27" customFormat="1" ht="30" customHeight="1" x14ac:dyDescent="0.15">
      <c r="A186" s="168"/>
      <c r="B186" s="169"/>
      <c r="C186" s="39" t="s">
        <v>159</v>
      </c>
      <c r="D186" s="39"/>
      <c r="E186" s="128" t="s">
        <v>20</v>
      </c>
      <c r="F186" s="41"/>
      <c r="G186" s="49" t="s">
        <v>62</v>
      </c>
      <c r="H186" s="39"/>
      <c r="I186" s="38"/>
      <c r="J186" s="39"/>
      <c r="K186" s="39">
        <v>20</v>
      </c>
      <c r="L186" s="39"/>
      <c r="M186" s="39"/>
      <c r="N186" s="39"/>
      <c r="O186" s="39"/>
      <c r="P186" s="39"/>
      <c r="Q186" s="79">
        <f t="shared" si="24"/>
        <v>20</v>
      </c>
      <c r="R186" s="128"/>
    </row>
    <row r="187" spans="1:18" s="27" customFormat="1" ht="30" customHeight="1" x14ac:dyDescent="0.15">
      <c r="A187" s="168"/>
      <c r="B187" s="169"/>
      <c r="C187" s="39" t="s">
        <v>160</v>
      </c>
      <c r="D187" s="39" t="s">
        <v>161</v>
      </c>
      <c r="E187" s="128" t="s">
        <v>20</v>
      </c>
      <c r="F187" s="41"/>
      <c r="G187" s="49" t="s">
        <v>62</v>
      </c>
      <c r="H187" s="39"/>
      <c r="I187" s="38">
        <v>0.5</v>
      </c>
      <c r="J187" s="39"/>
      <c r="K187" s="39"/>
      <c r="L187" s="39"/>
      <c r="M187" s="39"/>
      <c r="N187" s="39"/>
      <c r="O187" s="39"/>
      <c r="P187" s="39"/>
      <c r="Q187" s="79">
        <f t="shared" si="24"/>
        <v>0.5</v>
      </c>
      <c r="R187" s="128"/>
    </row>
    <row r="188" spans="1:18" s="27" customFormat="1" ht="30" customHeight="1" x14ac:dyDescent="0.15">
      <c r="A188" s="166" t="s">
        <v>162</v>
      </c>
      <c r="B188" s="167"/>
      <c r="C188" s="141" t="s">
        <v>163</v>
      </c>
      <c r="D188" s="142"/>
      <c r="E188" s="126"/>
      <c r="F188" s="57"/>
      <c r="G188" s="55"/>
      <c r="H188" s="35">
        <f>H189+H192+H193+H194+H195+H196</f>
        <v>0</v>
      </c>
      <c r="I188" s="73">
        <f t="shared" ref="I188:Q188" si="38">I189+I192+I193+I194+I195+I196</f>
        <v>2</v>
      </c>
      <c r="J188" s="73">
        <f t="shared" si="38"/>
        <v>10</v>
      </c>
      <c r="K188" s="73">
        <f t="shared" si="38"/>
        <v>40</v>
      </c>
      <c r="L188" s="73">
        <f t="shared" si="38"/>
        <v>0</v>
      </c>
      <c r="M188" s="73">
        <f t="shared" si="38"/>
        <v>9</v>
      </c>
      <c r="N188" s="73">
        <f t="shared" si="38"/>
        <v>0</v>
      </c>
      <c r="O188" s="73">
        <f t="shared" si="38"/>
        <v>22.2</v>
      </c>
      <c r="P188" s="73">
        <f t="shared" si="38"/>
        <v>0</v>
      </c>
      <c r="Q188" s="73">
        <f t="shared" si="38"/>
        <v>83.2</v>
      </c>
      <c r="R188" s="58"/>
    </row>
    <row r="189" spans="1:18" s="27" customFormat="1" ht="30" customHeight="1" x14ac:dyDescent="0.15">
      <c r="A189" s="168"/>
      <c r="B189" s="169"/>
      <c r="C189" s="138" t="s">
        <v>346</v>
      </c>
      <c r="D189" s="139"/>
      <c r="E189" s="126"/>
      <c r="F189" s="57"/>
      <c r="G189" s="55"/>
      <c r="H189" s="72">
        <f>SUM(H190:H191)</f>
        <v>0</v>
      </c>
      <c r="I189" s="72">
        <f t="shared" ref="I189:P189" si="39">SUM(I190:I191)</f>
        <v>1.5</v>
      </c>
      <c r="J189" s="72">
        <f t="shared" si="39"/>
        <v>0</v>
      </c>
      <c r="K189" s="72">
        <f t="shared" si="39"/>
        <v>0</v>
      </c>
      <c r="L189" s="72">
        <f t="shared" si="39"/>
        <v>0</v>
      </c>
      <c r="M189" s="72">
        <f t="shared" si="39"/>
        <v>9</v>
      </c>
      <c r="N189" s="72">
        <f t="shared" si="39"/>
        <v>0</v>
      </c>
      <c r="O189" s="72">
        <f t="shared" si="39"/>
        <v>4</v>
      </c>
      <c r="P189" s="72">
        <f t="shared" si="39"/>
        <v>0</v>
      </c>
      <c r="Q189" s="79">
        <f t="shared" si="24"/>
        <v>14.5</v>
      </c>
      <c r="R189" s="58"/>
    </row>
    <row r="190" spans="1:18" s="27" customFormat="1" ht="30" customHeight="1" x14ac:dyDescent="0.15">
      <c r="A190" s="168"/>
      <c r="B190" s="169"/>
      <c r="C190" s="136" t="s">
        <v>60</v>
      </c>
      <c r="D190" s="76" t="s">
        <v>393</v>
      </c>
      <c r="E190" s="133" t="s">
        <v>34</v>
      </c>
      <c r="F190" s="57"/>
      <c r="G190" s="49" t="s">
        <v>62</v>
      </c>
      <c r="H190" s="73"/>
      <c r="I190" s="59"/>
      <c r="J190" s="73"/>
      <c r="K190" s="73"/>
      <c r="L190" s="73"/>
      <c r="M190" s="72">
        <v>9</v>
      </c>
      <c r="N190" s="73"/>
      <c r="O190" s="73"/>
      <c r="P190" s="73"/>
      <c r="Q190" s="79">
        <f t="shared" si="24"/>
        <v>9</v>
      </c>
      <c r="R190" s="58"/>
    </row>
    <row r="191" spans="1:18" s="27" customFormat="1" ht="30" customHeight="1" x14ac:dyDescent="0.15">
      <c r="A191" s="168"/>
      <c r="B191" s="169"/>
      <c r="C191" s="137"/>
      <c r="D191" s="39" t="s">
        <v>164</v>
      </c>
      <c r="E191" s="128" t="s">
        <v>20</v>
      </c>
      <c r="F191" s="41"/>
      <c r="G191" s="49" t="s">
        <v>62</v>
      </c>
      <c r="H191" s="39"/>
      <c r="I191" s="38">
        <v>1.5</v>
      </c>
      <c r="J191" s="39"/>
      <c r="K191" s="39"/>
      <c r="L191" s="39"/>
      <c r="M191" s="39"/>
      <c r="N191" s="39"/>
      <c r="O191" s="39">
        <v>4</v>
      </c>
      <c r="P191" s="39"/>
      <c r="Q191" s="79">
        <f t="shared" si="24"/>
        <v>5.5</v>
      </c>
      <c r="R191" s="128" t="s">
        <v>424</v>
      </c>
    </row>
    <row r="192" spans="1:18" s="27" customFormat="1" ht="30" customHeight="1" x14ac:dyDescent="0.15">
      <c r="A192" s="168"/>
      <c r="B192" s="169"/>
      <c r="C192" s="39" t="s">
        <v>165</v>
      </c>
      <c r="D192" s="39" t="s">
        <v>166</v>
      </c>
      <c r="E192" s="128" t="s">
        <v>20</v>
      </c>
      <c r="F192" s="67"/>
      <c r="G192" s="49" t="s">
        <v>62</v>
      </c>
      <c r="H192" s="39"/>
      <c r="I192" s="38">
        <v>0.5</v>
      </c>
      <c r="J192" s="39"/>
      <c r="K192" s="39"/>
      <c r="L192" s="39"/>
      <c r="M192" s="39"/>
      <c r="N192" s="39"/>
      <c r="O192" s="39"/>
      <c r="P192" s="39"/>
      <c r="Q192" s="79">
        <f t="shared" si="24"/>
        <v>0.5</v>
      </c>
      <c r="R192" s="128"/>
    </row>
    <row r="193" spans="1:18" s="27" customFormat="1" ht="30" customHeight="1" x14ac:dyDescent="0.15">
      <c r="A193" s="168"/>
      <c r="B193" s="169"/>
      <c r="C193" s="39" t="s">
        <v>167</v>
      </c>
      <c r="D193" s="39" t="s">
        <v>168</v>
      </c>
      <c r="E193" s="128" t="s">
        <v>96</v>
      </c>
      <c r="F193" s="67"/>
      <c r="G193" s="49" t="s">
        <v>62</v>
      </c>
      <c r="H193" s="39"/>
      <c r="I193" s="38"/>
      <c r="J193" s="39">
        <v>10</v>
      </c>
      <c r="K193" s="39"/>
      <c r="L193" s="39"/>
      <c r="M193" s="39"/>
      <c r="N193" s="39"/>
      <c r="O193" s="39"/>
      <c r="P193" s="39"/>
      <c r="Q193" s="79">
        <f t="shared" si="24"/>
        <v>10</v>
      </c>
      <c r="R193" s="128"/>
    </row>
    <row r="194" spans="1:18" s="27" customFormat="1" ht="30" customHeight="1" x14ac:dyDescent="0.15">
      <c r="A194" s="168"/>
      <c r="B194" s="169"/>
      <c r="C194" s="72" t="s">
        <v>395</v>
      </c>
      <c r="D194" s="76" t="s">
        <v>396</v>
      </c>
      <c r="E194" s="128" t="s">
        <v>96</v>
      </c>
      <c r="F194" s="67"/>
      <c r="G194" s="49" t="s">
        <v>62</v>
      </c>
      <c r="H194" s="72"/>
      <c r="I194" s="38"/>
      <c r="J194" s="72"/>
      <c r="K194" s="72"/>
      <c r="L194" s="72"/>
      <c r="M194" s="72"/>
      <c r="N194" s="72"/>
      <c r="O194" s="72">
        <v>12.2</v>
      </c>
      <c r="P194" s="72"/>
      <c r="Q194" s="79">
        <f t="shared" si="24"/>
        <v>12.2</v>
      </c>
      <c r="R194" s="128" t="s">
        <v>438</v>
      </c>
    </row>
    <row r="195" spans="1:18" s="27" customFormat="1" ht="30" customHeight="1" x14ac:dyDescent="0.15">
      <c r="A195" s="168"/>
      <c r="B195" s="169"/>
      <c r="C195" s="39" t="s">
        <v>169</v>
      </c>
      <c r="D195" s="39"/>
      <c r="E195" s="128" t="s">
        <v>20</v>
      </c>
      <c r="F195" s="67"/>
      <c r="G195" s="49" t="s">
        <v>62</v>
      </c>
      <c r="H195" s="39"/>
      <c r="I195" s="38"/>
      <c r="J195" s="39"/>
      <c r="K195" s="39">
        <v>20</v>
      </c>
      <c r="L195" s="39"/>
      <c r="M195" s="39"/>
      <c r="N195" s="39"/>
      <c r="O195" s="39"/>
      <c r="P195" s="39"/>
      <c r="Q195" s="79">
        <f t="shared" si="24"/>
        <v>20</v>
      </c>
      <c r="R195" s="128"/>
    </row>
    <row r="196" spans="1:18" s="27" customFormat="1" ht="30" customHeight="1" x14ac:dyDescent="0.15">
      <c r="A196" s="170"/>
      <c r="B196" s="171"/>
      <c r="C196" s="39" t="s">
        <v>170</v>
      </c>
      <c r="D196" s="39"/>
      <c r="E196" s="128" t="s">
        <v>20</v>
      </c>
      <c r="F196" s="67"/>
      <c r="G196" s="49" t="s">
        <v>62</v>
      </c>
      <c r="H196" s="39"/>
      <c r="I196" s="38"/>
      <c r="J196" s="39"/>
      <c r="K196" s="39">
        <v>20</v>
      </c>
      <c r="L196" s="39"/>
      <c r="M196" s="39"/>
      <c r="N196" s="39"/>
      <c r="O196" s="39">
        <v>6</v>
      </c>
      <c r="P196" s="39"/>
      <c r="Q196" s="79">
        <f t="shared" si="24"/>
        <v>26</v>
      </c>
      <c r="R196" s="128" t="s">
        <v>439</v>
      </c>
    </row>
    <row r="197" spans="1:18" s="27" customFormat="1" ht="30" customHeight="1" x14ac:dyDescent="0.15">
      <c r="A197" s="173" t="s">
        <v>171</v>
      </c>
      <c r="B197" s="173"/>
      <c r="C197" s="141" t="s">
        <v>172</v>
      </c>
      <c r="D197" s="142"/>
      <c r="E197" s="126"/>
      <c r="F197" s="68"/>
      <c r="G197" s="55"/>
      <c r="H197" s="35">
        <f>H198+H201+H202+H203</f>
        <v>0</v>
      </c>
      <c r="I197" s="73">
        <f t="shared" ref="I197:Q197" si="40">I198+I201+I202+I203</f>
        <v>0</v>
      </c>
      <c r="J197" s="73">
        <f t="shared" si="40"/>
        <v>10</v>
      </c>
      <c r="K197" s="73">
        <f t="shared" si="40"/>
        <v>20</v>
      </c>
      <c r="L197" s="73">
        <f t="shared" si="40"/>
        <v>20</v>
      </c>
      <c r="M197" s="73">
        <f t="shared" si="40"/>
        <v>0</v>
      </c>
      <c r="N197" s="73">
        <f t="shared" si="40"/>
        <v>0</v>
      </c>
      <c r="O197" s="73">
        <f t="shared" si="40"/>
        <v>10</v>
      </c>
      <c r="P197" s="73">
        <f t="shared" si="40"/>
        <v>0</v>
      </c>
      <c r="Q197" s="73">
        <f t="shared" si="40"/>
        <v>60</v>
      </c>
      <c r="R197" s="128"/>
    </row>
    <row r="198" spans="1:18" s="27" customFormat="1" ht="30" customHeight="1" x14ac:dyDescent="0.15">
      <c r="A198" s="173"/>
      <c r="B198" s="173"/>
      <c r="C198" s="140" t="s">
        <v>397</v>
      </c>
      <c r="D198" s="140"/>
      <c r="E198" s="126"/>
      <c r="F198" s="68"/>
      <c r="G198" s="55"/>
      <c r="H198" s="72">
        <f>SUM(H199:H200)</f>
        <v>0</v>
      </c>
      <c r="I198" s="72">
        <f t="shared" ref="I198:P198" si="41">SUM(I199:I200)</f>
        <v>0</v>
      </c>
      <c r="J198" s="72">
        <f t="shared" si="41"/>
        <v>10</v>
      </c>
      <c r="K198" s="72">
        <f t="shared" si="41"/>
        <v>0</v>
      </c>
      <c r="L198" s="72">
        <f t="shared" si="41"/>
        <v>0</v>
      </c>
      <c r="M198" s="72">
        <f t="shared" si="41"/>
        <v>0</v>
      </c>
      <c r="N198" s="72">
        <f t="shared" si="41"/>
        <v>0</v>
      </c>
      <c r="O198" s="72">
        <f t="shared" si="41"/>
        <v>4</v>
      </c>
      <c r="P198" s="72">
        <f t="shared" si="41"/>
        <v>0</v>
      </c>
      <c r="Q198" s="79">
        <f t="shared" si="24"/>
        <v>14</v>
      </c>
      <c r="R198" s="128"/>
    </row>
    <row r="199" spans="1:18" s="27" customFormat="1" ht="30" customHeight="1" x14ac:dyDescent="0.15">
      <c r="A199" s="173"/>
      <c r="B199" s="173"/>
      <c r="C199" s="140" t="s">
        <v>173</v>
      </c>
      <c r="D199" s="72" t="s">
        <v>398</v>
      </c>
      <c r="E199" s="128" t="s">
        <v>20</v>
      </c>
      <c r="F199" s="68"/>
      <c r="G199" s="49" t="s">
        <v>62</v>
      </c>
      <c r="H199" s="73"/>
      <c r="I199" s="59"/>
      <c r="J199" s="73"/>
      <c r="K199" s="73"/>
      <c r="L199" s="73"/>
      <c r="M199" s="73"/>
      <c r="N199" s="73"/>
      <c r="O199" s="72">
        <v>4</v>
      </c>
      <c r="P199" s="73"/>
      <c r="Q199" s="79">
        <f t="shared" si="24"/>
        <v>4</v>
      </c>
      <c r="R199" s="128" t="s">
        <v>424</v>
      </c>
    </row>
    <row r="200" spans="1:18" s="27" customFormat="1" ht="30" customHeight="1" x14ac:dyDescent="0.15">
      <c r="A200" s="173"/>
      <c r="B200" s="173"/>
      <c r="C200" s="140"/>
      <c r="D200" s="72" t="s">
        <v>174</v>
      </c>
      <c r="E200" s="128" t="s">
        <v>64</v>
      </c>
      <c r="F200" s="67"/>
      <c r="G200" s="49" t="s">
        <v>62</v>
      </c>
      <c r="H200" s="39"/>
      <c r="I200" s="38"/>
      <c r="J200" s="39">
        <v>10</v>
      </c>
      <c r="K200" s="39"/>
      <c r="L200" s="39"/>
      <c r="M200" s="39"/>
      <c r="N200" s="39"/>
      <c r="O200" s="39"/>
      <c r="P200" s="39"/>
      <c r="Q200" s="79">
        <f t="shared" ref="Q200:Q205" si="42">SUM(H200:P200)</f>
        <v>10</v>
      </c>
      <c r="R200" s="128"/>
    </row>
    <row r="201" spans="1:18" s="27" customFormat="1" ht="30" customHeight="1" x14ac:dyDescent="0.15">
      <c r="A201" s="173"/>
      <c r="B201" s="173"/>
      <c r="C201" s="39" t="s">
        <v>175</v>
      </c>
      <c r="D201" s="39" t="s">
        <v>176</v>
      </c>
      <c r="E201" s="128" t="s">
        <v>77</v>
      </c>
      <c r="F201" s="67"/>
      <c r="G201" s="49" t="s">
        <v>62</v>
      </c>
      <c r="H201" s="39"/>
      <c r="I201" s="38"/>
      <c r="J201" s="39"/>
      <c r="K201" s="39"/>
      <c r="L201" s="39">
        <v>10</v>
      </c>
      <c r="M201" s="39"/>
      <c r="N201" s="39"/>
      <c r="O201" s="39"/>
      <c r="P201" s="39"/>
      <c r="Q201" s="79">
        <f t="shared" si="42"/>
        <v>10</v>
      </c>
      <c r="R201" s="128" t="s">
        <v>78</v>
      </c>
    </row>
    <row r="202" spans="1:18" s="27" customFormat="1" ht="30" customHeight="1" x14ac:dyDescent="0.15">
      <c r="A202" s="173"/>
      <c r="B202" s="173"/>
      <c r="C202" s="71" t="s">
        <v>400</v>
      </c>
      <c r="D202" s="76" t="s">
        <v>401</v>
      </c>
      <c r="E202" s="128" t="s">
        <v>20</v>
      </c>
      <c r="F202" s="67"/>
      <c r="G202" s="49" t="s">
        <v>62</v>
      </c>
      <c r="H202" s="72"/>
      <c r="I202" s="38"/>
      <c r="J202" s="72"/>
      <c r="K202" s="72"/>
      <c r="L202" s="72"/>
      <c r="M202" s="72"/>
      <c r="N202" s="72"/>
      <c r="O202" s="72">
        <v>6</v>
      </c>
      <c r="P202" s="72"/>
      <c r="Q202" s="79">
        <f t="shared" si="42"/>
        <v>6</v>
      </c>
      <c r="R202" s="128" t="s">
        <v>428</v>
      </c>
    </row>
    <row r="203" spans="1:18" s="27" customFormat="1" ht="30" customHeight="1" x14ac:dyDescent="0.15">
      <c r="A203" s="173"/>
      <c r="B203" s="173"/>
      <c r="C203" s="138" t="s">
        <v>177</v>
      </c>
      <c r="D203" s="139"/>
      <c r="E203" s="128"/>
      <c r="F203" s="67"/>
      <c r="G203" s="49"/>
      <c r="H203" s="39">
        <f>SUM(H204:H205)</f>
        <v>0</v>
      </c>
      <c r="I203" s="72">
        <f t="shared" ref="I203:P203" si="43">SUM(I204:I205)</f>
        <v>0</v>
      </c>
      <c r="J203" s="72">
        <f t="shared" si="43"/>
        <v>0</v>
      </c>
      <c r="K203" s="72">
        <f t="shared" si="43"/>
        <v>20</v>
      </c>
      <c r="L203" s="72">
        <f t="shared" si="43"/>
        <v>10</v>
      </c>
      <c r="M203" s="72">
        <f t="shared" si="43"/>
        <v>0</v>
      </c>
      <c r="N203" s="72">
        <f t="shared" si="43"/>
        <v>0</v>
      </c>
      <c r="O203" s="72">
        <f t="shared" si="43"/>
        <v>0</v>
      </c>
      <c r="P203" s="72">
        <f t="shared" si="43"/>
        <v>0</v>
      </c>
      <c r="Q203" s="79">
        <f t="shared" si="42"/>
        <v>30</v>
      </c>
      <c r="R203" s="128"/>
    </row>
    <row r="204" spans="1:18" s="27" customFormat="1" ht="30" customHeight="1" x14ac:dyDescent="0.15">
      <c r="A204" s="173"/>
      <c r="B204" s="173"/>
      <c r="C204" s="136" t="s">
        <v>178</v>
      </c>
      <c r="D204" s="39" t="s">
        <v>178</v>
      </c>
      <c r="E204" s="128" t="s">
        <v>20</v>
      </c>
      <c r="F204" s="67"/>
      <c r="G204" s="49" t="s">
        <v>62</v>
      </c>
      <c r="H204" s="39"/>
      <c r="I204" s="38"/>
      <c r="J204" s="39"/>
      <c r="K204" s="39">
        <v>20</v>
      </c>
      <c r="L204" s="39"/>
      <c r="M204" s="39"/>
      <c r="N204" s="39"/>
      <c r="O204" s="39"/>
      <c r="P204" s="39"/>
      <c r="Q204" s="79">
        <f t="shared" si="42"/>
        <v>20</v>
      </c>
      <c r="R204" s="128"/>
    </row>
    <row r="205" spans="1:18" s="27" customFormat="1" ht="30" customHeight="1" x14ac:dyDescent="0.15">
      <c r="A205" s="173"/>
      <c r="B205" s="173"/>
      <c r="C205" s="137"/>
      <c r="D205" s="39" t="s">
        <v>179</v>
      </c>
      <c r="E205" s="128" t="s">
        <v>77</v>
      </c>
      <c r="F205" s="69"/>
      <c r="G205" s="49" t="s">
        <v>62</v>
      </c>
      <c r="H205" s="39"/>
      <c r="I205" s="38"/>
      <c r="J205" s="39"/>
      <c r="K205" s="39"/>
      <c r="L205" s="39">
        <v>10</v>
      </c>
      <c r="M205" s="39"/>
      <c r="N205" s="39"/>
      <c r="O205" s="39"/>
      <c r="P205" s="39"/>
      <c r="Q205" s="79">
        <f t="shared" si="42"/>
        <v>10</v>
      </c>
      <c r="R205" s="128" t="s">
        <v>78</v>
      </c>
    </row>
  </sheetData>
  <autoFilter ref="A5:R205">
    <filterColumn colId="0" showButton="0"/>
  </autoFilter>
  <mergeCells count="94">
    <mergeCell ref="A89:B95"/>
    <mergeCell ref="A96:B112"/>
    <mergeCell ref="C10:C17"/>
    <mergeCell ref="C9:D9"/>
    <mergeCell ref="M4:M5"/>
    <mergeCell ref="C108:D108"/>
    <mergeCell ref="C54:D54"/>
    <mergeCell ref="A58:D58"/>
    <mergeCell ref="C59:D59"/>
    <mergeCell ref="C60:D60"/>
    <mergeCell ref="C76:D76"/>
    <mergeCell ref="A59:B75"/>
    <mergeCell ref="A76:B88"/>
    <mergeCell ref="A54:B57"/>
    <mergeCell ref="C68:C69"/>
    <mergeCell ref="C67:D67"/>
    <mergeCell ref="A161:B167"/>
    <mergeCell ref="A168:B178"/>
    <mergeCell ref="A188:B196"/>
    <mergeCell ref="A179:B187"/>
    <mergeCell ref="A197:B205"/>
    <mergeCell ref="A152:B160"/>
    <mergeCell ref="A113:B126"/>
    <mergeCell ref="A127:B136"/>
    <mergeCell ref="A137:B146"/>
    <mergeCell ref="A147:B151"/>
    <mergeCell ref="C204:C205"/>
    <mergeCell ref="D4:D5"/>
    <mergeCell ref="E4:E5"/>
    <mergeCell ref="F4:F5"/>
    <mergeCell ref="G4:G5"/>
    <mergeCell ref="C197:D197"/>
    <mergeCell ref="C203:D203"/>
    <mergeCell ref="C4:C5"/>
    <mergeCell ref="C61:C66"/>
    <mergeCell ref="C78:C80"/>
    <mergeCell ref="C85:C86"/>
    <mergeCell ref="C91:C93"/>
    <mergeCell ref="C109:C111"/>
    <mergeCell ref="C129:C131"/>
    <mergeCell ref="C143:C144"/>
    <mergeCell ref="C113:D113"/>
    <mergeCell ref="C127:D127"/>
    <mergeCell ref="C128:D128"/>
    <mergeCell ref="C137:D137"/>
    <mergeCell ref="C77:D77"/>
    <mergeCell ref="C84:D84"/>
    <mergeCell ref="C89:D89"/>
    <mergeCell ref="C90:D90"/>
    <mergeCell ref="C96:D96"/>
    <mergeCell ref="C98:C101"/>
    <mergeCell ref="C97:D97"/>
    <mergeCell ref="C115:C117"/>
    <mergeCell ref="C114:D114"/>
    <mergeCell ref="C119:D119"/>
    <mergeCell ref="C120:C121"/>
    <mergeCell ref="A2:R2"/>
    <mergeCell ref="H4:I4"/>
    <mergeCell ref="A6:D6"/>
    <mergeCell ref="A7:D7"/>
    <mergeCell ref="C8:D8"/>
    <mergeCell ref="J4:J5"/>
    <mergeCell ref="K4:K5"/>
    <mergeCell ref="L4:L5"/>
    <mergeCell ref="P4:P5"/>
    <mergeCell ref="Q4:Q5"/>
    <mergeCell ref="R4:R5"/>
    <mergeCell ref="A4:B5"/>
    <mergeCell ref="A8:B53"/>
    <mergeCell ref="N4:N5"/>
    <mergeCell ref="O4:O5"/>
    <mergeCell ref="C138:D138"/>
    <mergeCell ref="C154:C155"/>
    <mergeCell ref="C153:D153"/>
    <mergeCell ref="C170:C172"/>
    <mergeCell ref="C169:D169"/>
    <mergeCell ref="C142:D142"/>
    <mergeCell ref="C147:D147"/>
    <mergeCell ref="C152:D152"/>
    <mergeCell ref="C157:D157"/>
    <mergeCell ref="C161:D161"/>
    <mergeCell ref="C165:C167"/>
    <mergeCell ref="C164:D164"/>
    <mergeCell ref="C168:D168"/>
    <mergeCell ref="C158:C160"/>
    <mergeCell ref="C190:C191"/>
    <mergeCell ref="C189:D189"/>
    <mergeCell ref="C199:C200"/>
    <mergeCell ref="C198:D198"/>
    <mergeCell ref="C139:C140"/>
    <mergeCell ref="C188:D188"/>
    <mergeCell ref="C181:C183"/>
    <mergeCell ref="C179:D179"/>
    <mergeCell ref="C180:D180"/>
  </mergeCells>
  <phoneticPr fontId="52" type="noConversion"/>
  <pageMargins left="0.39370078740157483" right="0.19685039370078741" top="0.98425196850393704" bottom="0.98425196850393704" header="0.51181102362204722" footer="0.51181102362204722"/>
  <pageSetup paperSize="9" scale="72"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6"/>
  <sheetViews>
    <sheetView workbookViewId="0">
      <selection activeCell="P14" sqref="P14"/>
    </sheetView>
  </sheetViews>
  <sheetFormatPr defaultColWidth="9" defaultRowHeight="14.25" x14ac:dyDescent="0.2"/>
  <cols>
    <col min="1" max="1" width="8" customWidth="1"/>
    <col min="2" max="2" width="7.75" customWidth="1"/>
    <col min="3" max="3" width="18" customWidth="1"/>
    <col min="4" max="4" width="14.125" style="1" customWidth="1"/>
    <col min="5" max="5" width="11.875" style="1" customWidth="1"/>
    <col min="6" max="6" width="15.375" style="1" customWidth="1"/>
    <col min="7" max="7" width="9" style="1"/>
    <col min="8" max="8" width="38.625" style="1" customWidth="1"/>
    <col min="9" max="9" width="10" style="1" customWidth="1"/>
    <col min="10" max="10" width="14.25" customWidth="1"/>
  </cols>
  <sheetData>
    <row r="1" spans="1:10" ht="18" customHeight="1" x14ac:dyDescent="0.2">
      <c r="A1" s="2" t="s">
        <v>180</v>
      </c>
    </row>
    <row r="2" spans="1:10" ht="36.950000000000003" customHeight="1" x14ac:dyDescent="0.2">
      <c r="A2" s="187" t="s">
        <v>623</v>
      </c>
      <c r="B2" s="187"/>
      <c r="C2" s="187"/>
      <c r="D2" s="187"/>
      <c r="E2" s="187"/>
      <c r="F2" s="187"/>
      <c r="G2" s="187"/>
      <c r="H2" s="187"/>
      <c r="I2" s="187"/>
      <c r="J2" s="187"/>
    </row>
    <row r="3" spans="1:10" ht="24" customHeight="1" x14ac:dyDescent="0.2">
      <c r="A3" s="188"/>
      <c r="B3" s="188"/>
      <c r="C3" s="188"/>
      <c r="D3" s="188"/>
      <c r="E3" s="188"/>
      <c r="F3" s="188"/>
      <c r="G3" s="188"/>
      <c r="H3" s="188"/>
      <c r="I3" s="188"/>
    </row>
    <row r="4" spans="1:10" ht="21" customHeight="1" x14ac:dyDescent="0.2">
      <c r="H4" s="14" t="s">
        <v>181</v>
      </c>
    </row>
    <row r="5" spans="1:10" ht="21.95" customHeight="1" x14ac:dyDescent="0.2">
      <c r="A5" s="3" t="s">
        <v>182</v>
      </c>
      <c r="B5" s="3" t="s">
        <v>2</v>
      </c>
      <c r="C5" s="4" t="s">
        <v>183</v>
      </c>
      <c r="D5" s="5" t="s">
        <v>184</v>
      </c>
      <c r="E5" s="5" t="s">
        <v>185</v>
      </c>
      <c r="F5" s="5" t="s">
        <v>186</v>
      </c>
      <c r="G5" s="15" t="s">
        <v>187</v>
      </c>
      <c r="H5" s="16" t="s">
        <v>188</v>
      </c>
      <c r="I5" s="3" t="s">
        <v>189</v>
      </c>
      <c r="J5" s="20" t="s">
        <v>13</v>
      </c>
    </row>
    <row r="6" spans="1:10" ht="21.95" customHeight="1" x14ac:dyDescent="0.2">
      <c r="A6" s="189" t="s">
        <v>16</v>
      </c>
      <c r="B6" s="189"/>
      <c r="C6" s="189"/>
      <c r="D6" s="5"/>
      <c r="E6" s="5"/>
      <c r="F6" s="5"/>
      <c r="G6" s="15"/>
      <c r="H6" s="16"/>
      <c r="I6" s="3">
        <f>I7+I25</f>
        <v>17.5</v>
      </c>
      <c r="J6" s="21"/>
    </row>
    <row r="7" spans="1:10" ht="21.95" customHeight="1" x14ac:dyDescent="0.2">
      <c r="A7" s="189" t="s">
        <v>17</v>
      </c>
      <c r="B7" s="189"/>
      <c r="C7" s="189"/>
      <c r="D7" s="5"/>
      <c r="E7" s="5"/>
      <c r="F7" s="5"/>
      <c r="G7" s="15"/>
      <c r="H7" s="16"/>
      <c r="I7" s="3">
        <f>I8</f>
        <v>10.5</v>
      </c>
      <c r="J7" s="21"/>
    </row>
    <row r="8" spans="1:10" ht="21.95" customHeight="1" x14ac:dyDescent="0.2">
      <c r="A8" s="193" t="s">
        <v>18</v>
      </c>
      <c r="B8" s="190" t="s">
        <v>19</v>
      </c>
      <c r="C8" s="191"/>
      <c r="D8" s="5"/>
      <c r="E8" s="5"/>
      <c r="F8" s="5"/>
      <c r="G8" s="15"/>
      <c r="H8" s="16"/>
      <c r="I8" s="3">
        <f>SUM(I10:I24)</f>
        <v>10.5</v>
      </c>
      <c r="J8" s="21"/>
    </row>
    <row r="9" spans="1:10" ht="21.95" customHeight="1" x14ac:dyDescent="0.2">
      <c r="A9" s="194"/>
      <c r="B9" s="196">
        <v>100001</v>
      </c>
      <c r="C9" s="6" t="s">
        <v>190</v>
      </c>
      <c r="D9" s="5"/>
      <c r="E9" s="5"/>
      <c r="F9" s="5"/>
      <c r="G9" s="15"/>
      <c r="H9" s="16"/>
      <c r="I9" s="6">
        <f>I10</f>
        <v>1.5</v>
      </c>
      <c r="J9" s="22"/>
    </row>
    <row r="10" spans="1:10" ht="21.95" customHeight="1" x14ac:dyDescent="0.2">
      <c r="A10" s="194"/>
      <c r="B10" s="197"/>
      <c r="C10" s="6" t="s">
        <v>18</v>
      </c>
      <c r="D10" s="7" t="s">
        <v>191</v>
      </c>
      <c r="E10" s="7" t="s">
        <v>192</v>
      </c>
      <c r="F10" s="7" t="s">
        <v>193</v>
      </c>
      <c r="G10" s="17" t="s">
        <v>194</v>
      </c>
      <c r="H10" s="18" t="s">
        <v>195</v>
      </c>
      <c r="I10" s="6">
        <v>1.5</v>
      </c>
      <c r="J10" s="23" t="s">
        <v>196</v>
      </c>
    </row>
    <row r="11" spans="1:10" ht="29.1" customHeight="1" x14ac:dyDescent="0.2">
      <c r="A11" s="194"/>
      <c r="B11" s="7">
        <v>100011</v>
      </c>
      <c r="C11" s="7" t="s">
        <v>27</v>
      </c>
      <c r="D11" s="7" t="s">
        <v>197</v>
      </c>
      <c r="E11" s="7" t="s">
        <v>192</v>
      </c>
      <c r="F11" s="7" t="s">
        <v>193</v>
      </c>
      <c r="G11" s="7" t="s">
        <v>198</v>
      </c>
      <c r="H11" s="6" t="s">
        <v>199</v>
      </c>
      <c r="I11" s="6">
        <v>1.5</v>
      </c>
      <c r="J11" s="23" t="s">
        <v>200</v>
      </c>
    </row>
    <row r="12" spans="1:10" ht="29.1" customHeight="1" x14ac:dyDescent="0.2">
      <c r="A12" s="194"/>
      <c r="B12" s="7">
        <v>100012</v>
      </c>
      <c r="C12" s="7" t="s">
        <v>28</v>
      </c>
      <c r="D12" s="7" t="s">
        <v>201</v>
      </c>
      <c r="E12" s="7" t="s">
        <v>202</v>
      </c>
      <c r="F12" s="7" t="s">
        <v>193</v>
      </c>
      <c r="G12" s="7" t="s">
        <v>203</v>
      </c>
      <c r="H12" s="6" t="s">
        <v>204</v>
      </c>
      <c r="I12" s="6">
        <v>0.5</v>
      </c>
      <c r="J12" s="23" t="s">
        <v>200</v>
      </c>
    </row>
    <row r="13" spans="1:10" ht="29.1" customHeight="1" x14ac:dyDescent="0.2">
      <c r="A13" s="194"/>
      <c r="B13" s="7">
        <v>100058</v>
      </c>
      <c r="C13" s="8" t="s">
        <v>46</v>
      </c>
      <c r="D13" s="7" t="s">
        <v>205</v>
      </c>
      <c r="E13" s="7" t="s">
        <v>202</v>
      </c>
      <c r="F13" s="7" t="s">
        <v>193</v>
      </c>
      <c r="G13" s="7" t="s">
        <v>206</v>
      </c>
      <c r="H13" s="6" t="s">
        <v>207</v>
      </c>
      <c r="I13" s="6">
        <v>0.5</v>
      </c>
      <c r="J13" s="23" t="s">
        <v>200</v>
      </c>
    </row>
    <row r="14" spans="1:10" ht="29.1" customHeight="1" x14ac:dyDescent="0.2">
      <c r="A14" s="194"/>
      <c r="B14" s="7">
        <v>100017</v>
      </c>
      <c r="C14" s="7" t="s">
        <v>29</v>
      </c>
      <c r="D14" s="7" t="s">
        <v>208</v>
      </c>
      <c r="E14" s="7" t="s">
        <v>202</v>
      </c>
      <c r="F14" s="7" t="s">
        <v>193</v>
      </c>
      <c r="G14" s="7" t="s">
        <v>209</v>
      </c>
      <c r="H14" s="6" t="s">
        <v>210</v>
      </c>
      <c r="I14" s="6">
        <v>0.5</v>
      </c>
      <c r="J14" s="23" t="s">
        <v>200</v>
      </c>
    </row>
    <row r="15" spans="1:10" ht="29.1" customHeight="1" x14ac:dyDescent="0.2">
      <c r="A15" s="194"/>
      <c r="B15" s="7">
        <v>100024</v>
      </c>
      <c r="C15" s="7" t="s">
        <v>32</v>
      </c>
      <c r="D15" s="7" t="s">
        <v>211</v>
      </c>
      <c r="E15" s="7" t="s">
        <v>202</v>
      </c>
      <c r="F15" s="7" t="s">
        <v>193</v>
      </c>
      <c r="G15" s="7" t="s">
        <v>212</v>
      </c>
      <c r="H15" s="6" t="s">
        <v>213</v>
      </c>
      <c r="I15" s="6">
        <v>0.5</v>
      </c>
      <c r="J15" s="23" t="s">
        <v>200</v>
      </c>
    </row>
    <row r="16" spans="1:10" ht="29.1" customHeight="1" x14ac:dyDescent="0.2">
      <c r="A16" s="194"/>
      <c r="B16" s="9">
        <v>100029</v>
      </c>
      <c r="C16" s="9" t="s">
        <v>33</v>
      </c>
      <c r="D16" s="7" t="s">
        <v>214</v>
      </c>
      <c r="E16" s="7" t="s">
        <v>202</v>
      </c>
      <c r="F16" s="7" t="s">
        <v>193</v>
      </c>
      <c r="G16" s="7" t="s">
        <v>215</v>
      </c>
      <c r="H16" s="6" t="s">
        <v>216</v>
      </c>
      <c r="I16" s="6">
        <v>0.5</v>
      </c>
      <c r="J16" s="23" t="s">
        <v>196</v>
      </c>
    </row>
    <row r="17" spans="1:10" ht="29.1" customHeight="1" x14ac:dyDescent="0.2">
      <c r="A17" s="194"/>
      <c r="B17" s="7">
        <v>100030</v>
      </c>
      <c r="C17" s="10" t="s">
        <v>35</v>
      </c>
      <c r="D17" s="7" t="s">
        <v>217</v>
      </c>
      <c r="E17" s="7" t="s">
        <v>192</v>
      </c>
      <c r="F17" s="7" t="s">
        <v>193</v>
      </c>
      <c r="G17" s="7" t="s">
        <v>218</v>
      </c>
      <c r="H17" s="6" t="s">
        <v>219</v>
      </c>
      <c r="I17" s="6">
        <v>1.5</v>
      </c>
      <c r="J17" s="23" t="s">
        <v>200</v>
      </c>
    </row>
    <row r="18" spans="1:10" ht="29.1" customHeight="1" x14ac:dyDescent="0.2">
      <c r="A18" s="194"/>
      <c r="B18" s="9">
        <v>100031</v>
      </c>
      <c r="C18" s="9" t="s">
        <v>36</v>
      </c>
      <c r="D18" s="7" t="s">
        <v>220</v>
      </c>
      <c r="E18" s="7" t="s">
        <v>202</v>
      </c>
      <c r="F18" s="7" t="s">
        <v>193</v>
      </c>
      <c r="G18" s="7" t="s">
        <v>221</v>
      </c>
      <c r="H18" s="6" t="s">
        <v>222</v>
      </c>
      <c r="I18" s="6">
        <v>0.5</v>
      </c>
      <c r="J18" s="23" t="s">
        <v>196</v>
      </c>
    </row>
    <row r="19" spans="1:10" ht="29.1" customHeight="1" x14ac:dyDescent="0.2">
      <c r="A19" s="194"/>
      <c r="B19" s="9">
        <v>100033</v>
      </c>
      <c r="C19" s="9" t="s">
        <v>37</v>
      </c>
      <c r="D19" s="7" t="s">
        <v>223</v>
      </c>
      <c r="E19" s="7" t="s">
        <v>202</v>
      </c>
      <c r="F19" s="7" t="s">
        <v>193</v>
      </c>
      <c r="G19" s="7" t="s">
        <v>224</v>
      </c>
      <c r="H19" s="6" t="s">
        <v>225</v>
      </c>
      <c r="I19" s="6">
        <v>0.5</v>
      </c>
      <c r="J19" s="23" t="s">
        <v>196</v>
      </c>
    </row>
    <row r="20" spans="1:10" ht="29.1" customHeight="1" x14ac:dyDescent="0.2">
      <c r="A20" s="194"/>
      <c r="B20" s="9">
        <v>100043</v>
      </c>
      <c r="C20" s="11" t="s">
        <v>41</v>
      </c>
      <c r="D20" s="7" t="s">
        <v>226</v>
      </c>
      <c r="E20" s="7" t="s">
        <v>202</v>
      </c>
      <c r="F20" s="7" t="s">
        <v>193</v>
      </c>
      <c r="G20" s="7" t="s">
        <v>227</v>
      </c>
      <c r="H20" s="6" t="s">
        <v>228</v>
      </c>
      <c r="I20" s="6">
        <v>0.5</v>
      </c>
      <c r="J20" s="23" t="s">
        <v>196</v>
      </c>
    </row>
    <row r="21" spans="1:10" ht="29.1" customHeight="1" x14ac:dyDescent="0.2">
      <c r="A21" s="194"/>
      <c r="B21" s="12">
        <v>100065</v>
      </c>
      <c r="C21" s="7" t="s">
        <v>48</v>
      </c>
      <c r="D21" s="7" t="s">
        <v>229</v>
      </c>
      <c r="E21" s="7" t="s">
        <v>202</v>
      </c>
      <c r="F21" s="7" t="s">
        <v>193</v>
      </c>
      <c r="G21" s="7" t="s">
        <v>230</v>
      </c>
      <c r="H21" s="6" t="s">
        <v>231</v>
      </c>
      <c r="I21" s="6">
        <v>0.5</v>
      </c>
      <c r="J21" s="23" t="s">
        <v>200</v>
      </c>
    </row>
    <row r="22" spans="1:10" ht="29.1" customHeight="1" x14ac:dyDescent="0.2">
      <c r="A22" s="194"/>
      <c r="B22" s="7">
        <v>252003</v>
      </c>
      <c r="C22" s="7" t="s">
        <v>49</v>
      </c>
      <c r="D22" s="7" t="s">
        <v>232</v>
      </c>
      <c r="E22" s="7" t="s">
        <v>202</v>
      </c>
      <c r="F22" s="7" t="s">
        <v>193</v>
      </c>
      <c r="G22" s="7" t="s">
        <v>233</v>
      </c>
      <c r="H22" s="6" t="s">
        <v>234</v>
      </c>
      <c r="I22" s="6">
        <v>0.5</v>
      </c>
      <c r="J22" s="23" t="s">
        <v>200</v>
      </c>
    </row>
    <row r="23" spans="1:10" ht="29.1" customHeight="1" x14ac:dyDescent="0.2">
      <c r="A23" s="194"/>
      <c r="B23" s="198">
        <v>400007</v>
      </c>
      <c r="C23" s="198" t="s">
        <v>50</v>
      </c>
      <c r="D23" s="7" t="s">
        <v>235</v>
      </c>
      <c r="E23" s="7" t="s">
        <v>202</v>
      </c>
      <c r="F23" s="7" t="s">
        <v>193</v>
      </c>
      <c r="G23" s="7" t="s">
        <v>236</v>
      </c>
      <c r="H23" s="6" t="s">
        <v>237</v>
      </c>
      <c r="I23" s="6">
        <v>0.5</v>
      </c>
      <c r="J23" s="23" t="s">
        <v>196</v>
      </c>
    </row>
    <row r="24" spans="1:10" ht="29.1" customHeight="1" x14ac:dyDescent="0.2">
      <c r="A24" s="195"/>
      <c r="B24" s="199"/>
      <c r="C24" s="199"/>
      <c r="D24" s="7" t="s">
        <v>238</v>
      </c>
      <c r="E24" s="7" t="s">
        <v>202</v>
      </c>
      <c r="F24" s="7" t="s">
        <v>193</v>
      </c>
      <c r="G24" s="7" t="s">
        <v>239</v>
      </c>
      <c r="H24" s="6" t="s">
        <v>240</v>
      </c>
      <c r="I24" s="6">
        <v>0.5</v>
      </c>
      <c r="J24" s="23" t="s">
        <v>200</v>
      </c>
    </row>
    <row r="25" spans="1:10" ht="29.1" customHeight="1" x14ac:dyDescent="0.2">
      <c r="A25" s="192" t="s">
        <v>56</v>
      </c>
      <c r="B25" s="200"/>
      <c r="C25" s="200"/>
      <c r="D25" s="13"/>
      <c r="E25" s="7"/>
      <c r="F25" s="7"/>
      <c r="G25" s="7"/>
      <c r="H25" s="6"/>
      <c r="I25" s="3">
        <f>I26+I28++I31+I33+I36+I39+I41+I44</f>
        <v>7</v>
      </c>
      <c r="J25" s="21"/>
    </row>
    <row r="26" spans="1:10" ht="29.1" customHeight="1" x14ac:dyDescent="0.2">
      <c r="A26" s="192" t="s">
        <v>57</v>
      </c>
      <c r="B26" s="192" t="s">
        <v>58</v>
      </c>
      <c r="C26" s="192"/>
      <c r="D26" s="13"/>
      <c r="E26" s="7"/>
      <c r="F26" s="7"/>
      <c r="G26" s="7"/>
      <c r="H26" s="6"/>
      <c r="I26" s="3">
        <f>I27</f>
        <v>0.5</v>
      </c>
      <c r="J26" s="21"/>
    </row>
    <row r="27" spans="1:10" ht="29.1" customHeight="1" x14ac:dyDescent="0.2">
      <c r="A27" s="192"/>
      <c r="B27" s="7" t="s">
        <v>60</v>
      </c>
      <c r="C27" s="7" t="s">
        <v>61</v>
      </c>
      <c r="D27" s="13" t="s">
        <v>241</v>
      </c>
      <c r="E27" s="7" t="s">
        <v>202</v>
      </c>
      <c r="F27" s="7" t="s">
        <v>193</v>
      </c>
      <c r="G27" s="7" t="s">
        <v>242</v>
      </c>
      <c r="H27" s="6" t="s">
        <v>243</v>
      </c>
      <c r="I27" s="6">
        <v>0.5</v>
      </c>
      <c r="J27" s="24" t="s">
        <v>244</v>
      </c>
    </row>
    <row r="28" spans="1:10" ht="29.1" customHeight="1" x14ac:dyDescent="0.2">
      <c r="A28" s="193" t="s">
        <v>68</v>
      </c>
      <c r="B28" s="192" t="s">
        <v>69</v>
      </c>
      <c r="C28" s="192"/>
      <c r="D28" s="13"/>
      <c r="E28" s="7"/>
      <c r="F28" s="7"/>
      <c r="G28" s="7"/>
      <c r="H28" s="6"/>
      <c r="I28" s="3">
        <f>I29+I30</f>
        <v>1</v>
      </c>
      <c r="J28" s="21"/>
    </row>
    <row r="29" spans="1:10" ht="29.1" customHeight="1" x14ac:dyDescent="0.2">
      <c r="A29" s="194"/>
      <c r="B29" s="198" t="s">
        <v>60</v>
      </c>
      <c r="C29" s="7" t="s">
        <v>70</v>
      </c>
      <c r="D29" s="13" t="s">
        <v>245</v>
      </c>
      <c r="E29" s="7" t="s">
        <v>202</v>
      </c>
      <c r="F29" s="7" t="s">
        <v>193</v>
      </c>
      <c r="G29" s="7" t="s">
        <v>246</v>
      </c>
      <c r="H29" s="6" t="s">
        <v>247</v>
      </c>
      <c r="I29" s="6">
        <v>0.5</v>
      </c>
      <c r="J29" s="24" t="s">
        <v>244</v>
      </c>
    </row>
    <row r="30" spans="1:10" ht="29.1" customHeight="1" x14ac:dyDescent="0.2">
      <c r="A30" s="195"/>
      <c r="B30" s="199"/>
      <c r="C30" s="7" t="s">
        <v>71</v>
      </c>
      <c r="D30" s="13" t="s">
        <v>248</v>
      </c>
      <c r="E30" s="7" t="s">
        <v>202</v>
      </c>
      <c r="F30" s="7" t="s">
        <v>193</v>
      </c>
      <c r="G30" s="7" t="s">
        <v>249</v>
      </c>
      <c r="H30" s="6" t="s">
        <v>250</v>
      </c>
      <c r="I30" s="6">
        <v>0.5</v>
      </c>
      <c r="J30" s="24" t="s">
        <v>244</v>
      </c>
    </row>
    <row r="31" spans="1:10" ht="29.1" customHeight="1" x14ac:dyDescent="0.2">
      <c r="A31" s="192" t="s">
        <v>86</v>
      </c>
      <c r="B31" s="192" t="s">
        <v>87</v>
      </c>
      <c r="C31" s="192"/>
      <c r="D31" s="13"/>
      <c r="E31" s="7"/>
      <c r="F31" s="7"/>
      <c r="G31" s="7"/>
      <c r="H31" s="19"/>
      <c r="I31" s="3">
        <f>I32</f>
        <v>0.5</v>
      </c>
      <c r="J31" s="21"/>
    </row>
    <row r="32" spans="1:10" ht="29.1" customHeight="1" x14ac:dyDescent="0.2">
      <c r="A32" s="192"/>
      <c r="B32" s="7" t="s">
        <v>93</v>
      </c>
      <c r="C32" s="7" t="s">
        <v>94</v>
      </c>
      <c r="D32" s="13" t="s">
        <v>251</v>
      </c>
      <c r="E32" s="7" t="s">
        <v>202</v>
      </c>
      <c r="F32" s="7" t="s">
        <v>193</v>
      </c>
      <c r="G32" s="7" t="s">
        <v>252</v>
      </c>
      <c r="H32" s="6" t="s">
        <v>253</v>
      </c>
      <c r="I32" s="6">
        <v>0.5</v>
      </c>
      <c r="J32" s="24" t="s">
        <v>244</v>
      </c>
    </row>
    <row r="33" spans="1:10" ht="29.1" customHeight="1" x14ac:dyDescent="0.2">
      <c r="A33" s="193" t="s">
        <v>98</v>
      </c>
      <c r="B33" s="192" t="s">
        <v>99</v>
      </c>
      <c r="C33" s="192"/>
      <c r="D33" s="13"/>
      <c r="E33" s="7"/>
      <c r="F33" s="7"/>
      <c r="G33" s="7"/>
      <c r="H33" s="19"/>
      <c r="I33" s="3">
        <f>I34+I35</f>
        <v>1</v>
      </c>
      <c r="J33" s="21"/>
    </row>
    <row r="34" spans="1:10" ht="29.1" customHeight="1" x14ac:dyDescent="0.2">
      <c r="A34" s="194"/>
      <c r="B34" s="7" t="s">
        <v>101</v>
      </c>
      <c r="C34" s="7" t="s">
        <v>102</v>
      </c>
      <c r="D34" s="13" t="s">
        <v>254</v>
      </c>
      <c r="E34" s="7" t="s">
        <v>202</v>
      </c>
      <c r="F34" s="7" t="s">
        <v>193</v>
      </c>
      <c r="G34" s="7" t="s">
        <v>255</v>
      </c>
      <c r="H34" s="6" t="s">
        <v>256</v>
      </c>
      <c r="I34" s="6">
        <v>0.5</v>
      </c>
      <c r="J34" s="24" t="s">
        <v>244</v>
      </c>
    </row>
    <row r="35" spans="1:10" ht="29.1" customHeight="1" x14ac:dyDescent="0.2">
      <c r="A35" s="195"/>
      <c r="B35" s="7" t="s">
        <v>257</v>
      </c>
      <c r="C35" s="7" t="s">
        <v>107</v>
      </c>
      <c r="D35" s="13" t="s">
        <v>258</v>
      </c>
      <c r="E35" s="7" t="s">
        <v>202</v>
      </c>
      <c r="F35" s="7" t="s">
        <v>193</v>
      </c>
      <c r="G35" s="7" t="s">
        <v>259</v>
      </c>
      <c r="H35" s="6" t="s">
        <v>260</v>
      </c>
      <c r="I35" s="6">
        <v>0.5</v>
      </c>
      <c r="J35" s="24" t="s">
        <v>244</v>
      </c>
    </row>
    <row r="36" spans="1:10" ht="29.1" customHeight="1" x14ac:dyDescent="0.2">
      <c r="A36" s="192" t="s">
        <v>111</v>
      </c>
      <c r="B36" s="192" t="s">
        <v>112</v>
      </c>
      <c r="C36" s="192"/>
      <c r="D36" s="13"/>
      <c r="E36" s="7"/>
      <c r="F36" s="7"/>
      <c r="G36" s="7"/>
      <c r="H36" s="19"/>
      <c r="I36" s="3">
        <f>SUM(I37:I38)</f>
        <v>1</v>
      </c>
      <c r="J36" s="21"/>
    </row>
    <row r="37" spans="1:10" ht="29.1" customHeight="1" x14ac:dyDescent="0.2">
      <c r="A37" s="192"/>
      <c r="B37" s="198" t="s">
        <v>60</v>
      </c>
      <c r="C37" s="198" t="s">
        <v>113</v>
      </c>
      <c r="D37" s="13" t="s">
        <v>261</v>
      </c>
      <c r="E37" s="7" t="s">
        <v>202</v>
      </c>
      <c r="F37" s="7" t="s">
        <v>193</v>
      </c>
      <c r="G37" s="7" t="s">
        <v>262</v>
      </c>
      <c r="H37" s="6" t="s">
        <v>263</v>
      </c>
      <c r="I37" s="6">
        <v>0.5</v>
      </c>
      <c r="J37" s="24" t="s">
        <v>264</v>
      </c>
    </row>
    <row r="38" spans="1:10" ht="29.1" customHeight="1" x14ac:dyDescent="0.2">
      <c r="A38" s="192"/>
      <c r="B38" s="199"/>
      <c r="C38" s="199"/>
      <c r="D38" s="13" t="s">
        <v>265</v>
      </c>
      <c r="E38" s="7" t="s">
        <v>202</v>
      </c>
      <c r="F38" s="7" t="s">
        <v>193</v>
      </c>
      <c r="G38" s="7" t="s">
        <v>266</v>
      </c>
      <c r="H38" s="6" t="s">
        <v>267</v>
      </c>
      <c r="I38" s="6">
        <v>0.5</v>
      </c>
      <c r="J38" s="24" t="s">
        <v>244</v>
      </c>
    </row>
    <row r="39" spans="1:10" ht="29.1" customHeight="1" x14ac:dyDescent="0.2">
      <c r="A39" s="192" t="s">
        <v>146</v>
      </c>
      <c r="B39" s="192" t="s">
        <v>147</v>
      </c>
      <c r="C39" s="192"/>
      <c r="D39" s="13"/>
      <c r="E39" s="7"/>
      <c r="F39" s="7"/>
      <c r="G39" s="7"/>
      <c r="H39" s="6"/>
      <c r="I39" s="3">
        <f>I40</f>
        <v>0.5</v>
      </c>
      <c r="J39" s="21"/>
    </row>
    <row r="40" spans="1:10" ht="29.1" customHeight="1" x14ac:dyDescent="0.2">
      <c r="A40" s="192"/>
      <c r="B40" s="7" t="s">
        <v>60</v>
      </c>
      <c r="C40" s="7" t="s">
        <v>148</v>
      </c>
      <c r="D40" s="13" t="s">
        <v>268</v>
      </c>
      <c r="E40" s="7" t="s">
        <v>202</v>
      </c>
      <c r="F40" s="7" t="s">
        <v>193</v>
      </c>
      <c r="G40" s="7" t="s">
        <v>269</v>
      </c>
      <c r="H40" s="6" t="s">
        <v>270</v>
      </c>
      <c r="I40" s="6">
        <v>0.5</v>
      </c>
      <c r="J40" s="24" t="s">
        <v>244</v>
      </c>
    </row>
    <row r="41" spans="1:10" ht="29.1" customHeight="1" x14ac:dyDescent="0.2">
      <c r="A41" s="193" t="s">
        <v>162</v>
      </c>
      <c r="B41" s="192" t="s">
        <v>163</v>
      </c>
      <c r="C41" s="192"/>
      <c r="D41" s="13"/>
      <c r="E41" s="7"/>
      <c r="F41" s="7"/>
      <c r="G41" s="7"/>
      <c r="H41" s="6"/>
      <c r="I41" s="3">
        <f>I42+I43</f>
        <v>2</v>
      </c>
      <c r="J41" s="21"/>
    </row>
    <row r="42" spans="1:10" ht="29.1" customHeight="1" x14ac:dyDescent="0.2">
      <c r="A42" s="194"/>
      <c r="B42" s="7" t="s">
        <v>60</v>
      </c>
      <c r="C42" s="7" t="s">
        <v>164</v>
      </c>
      <c r="D42" s="13" t="s">
        <v>271</v>
      </c>
      <c r="E42" s="7" t="s">
        <v>192</v>
      </c>
      <c r="F42" s="7" t="s">
        <v>193</v>
      </c>
      <c r="G42" s="7" t="s">
        <v>272</v>
      </c>
      <c r="H42" s="6" t="s">
        <v>273</v>
      </c>
      <c r="I42" s="6">
        <v>1.5</v>
      </c>
      <c r="J42" s="24" t="s">
        <v>244</v>
      </c>
    </row>
    <row r="43" spans="1:10" ht="29.1" customHeight="1" x14ac:dyDescent="0.2">
      <c r="A43" s="195"/>
      <c r="B43" s="7" t="s">
        <v>274</v>
      </c>
      <c r="C43" s="7" t="s">
        <v>166</v>
      </c>
      <c r="D43" s="13" t="s">
        <v>275</v>
      </c>
      <c r="E43" s="7" t="s">
        <v>202</v>
      </c>
      <c r="F43" s="7" t="s">
        <v>193</v>
      </c>
      <c r="G43" s="7" t="s">
        <v>276</v>
      </c>
      <c r="H43" s="6" t="s">
        <v>277</v>
      </c>
      <c r="I43" s="6">
        <v>0.5</v>
      </c>
      <c r="J43" s="24" t="s">
        <v>244</v>
      </c>
    </row>
    <row r="44" spans="1:10" ht="29.1" customHeight="1" x14ac:dyDescent="0.2">
      <c r="A44" s="192" t="s">
        <v>154</v>
      </c>
      <c r="B44" s="192" t="s">
        <v>155</v>
      </c>
      <c r="C44" s="192"/>
      <c r="D44" s="13"/>
      <c r="E44" s="7"/>
      <c r="F44" s="7"/>
      <c r="G44" s="7"/>
      <c r="H44" s="6"/>
      <c r="I44" s="3">
        <f>I45</f>
        <v>0.5</v>
      </c>
      <c r="J44" s="21"/>
    </row>
    <row r="45" spans="1:10" ht="29.1" customHeight="1" x14ac:dyDescent="0.2">
      <c r="A45" s="192"/>
      <c r="B45" s="7" t="s">
        <v>160</v>
      </c>
      <c r="C45" s="7" t="s">
        <v>161</v>
      </c>
      <c r="D45" s="13" t="s">
        <v>278</v>
      </c>
      <c r="E45" s="7" t="s">
        <v>202</v>
      </c>
      <c r="F45" s="7" t="s">
        <v>193</v>
      </c>
      <c r="G45" s="7" t="s">
        <v>279</v>
      </c>
      <c r="H45" s="6" t="s">
        <v>280</v>
      </c>
      <c r="I45" s="6">
        <v>0.5</v>
      </c>
      <c r="J45" s="24" t="s">
        <v>244</v>
      </c>
    </row>
    <row r="46" spans="1:10" x14ac:dyDescent="0.2">
      <c r="I46" s="25"/>
    </row>
  </sheetData>
  <mergeCells count="29">
    <mergeCell ref="B37:B38"/>
    <mergeCell ref="C23:C24"/>
    <mergeCell ref="C37:C38"/>
    <mergeCell ref="B36:C36"/>
    <mergeCell ref="B39:C39"/>
    <mergeCell ref="B28:C28"/>
    <mergeCell ref="B31:C31"/>
    <mergeCell ref="B33:C33"/>
    <mergeCell ref="B41:C41"/>
    <mergeCell ref="B44:C44"/>
    <mergeCell ref="A8:A24"/>
    <mergeCell ref="A26:A27"/>
    <mergeCell ref="A28:A30"/>
    <mergeCell ref="A31:A32"/>
    <mergeCell ref="A33:A35"/>
    <mergeCell ref="A36:A38"/>
    <mergeCell ref="A39:A40"/>
    <mergeCell ref="A41:A43"/>
    <mergeCell ref="A44:A45"/>
    <mergeCell ref="B9:B10"/>
    <mergeCell ref="B23:B24"/>
    <mergeCell ref="B29:B30"/>
    <mergeCell ref="A25:C25"/>
    <mergeCell ref="B26:C26"/>
    <mergeCell ref="A2:J2"/>
    <mergeCell ref="A3:I3"/>
    <mergeCell ref="A6:C6"/>
    <mergeCell ref="A7:C7"/>
    <mergeCell ref="B8:C8"/>
  </mergeCells>
  <phoneticPr fontId="52" type="noConversion"/>
  <pageMargins left="0.70069444444444495" right="0.47222222222222199" top="0.75138888888888899" bottom="0.47222222222222199" header="0.29861111111111099" footer="0.29861111111111099"/>
  <pageSetup paperSize="9" scale="57" fitToHeight="0" orientation="portrait" r:id="rId1"/>
  <headerFooter>
    <oddFooter>&amp;C&amp;"仿宋_GB2312"第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workbookViewId="0">
      <pane ySplit="3" topLeftCell="A4" activePane="bottomLeft" state="frozen"/>
      <selection pane="bottomLeft" activeCell="P10" sqref="P10"/>
    </sheetView>
  </sheetViews>
  <sheetFormatPr defaultColWidth="9" defaultRowHeight="30" customHeight="1" x14ac:dyDescent="0.2"/>
  <cols>
    <col min="1" max="2" width="7.75" style="87" customWidth="1"/>
    <col min="3" max="3" width="12" style="87" customWidth="1"/>
    <col min="4" max="4" width="20.5" style="121" customWidth="1"/>
    <col min="5" max="5" width="19.875" style="87" customWidth="1"/>
    <col min="6" max="6" width="7.25" style="122" customWidth="1"/>
    <col min="7" max="7" width="26.625" style="87" customWidth="1"/>
    <col min="8" max="8" width="11" style="87" customWidth="1"/>
    <col min="9" max="11" width="10.375" style="122" customWidth="1"/>
    <col min="12" max="12" width="9" style="122"/>
    <col min="13" max="13" width="25.25" style="87" customWidth="1"/>
    <col min="14" max="16384" width="9" style="87"/>
  </cols>
  <sheetData>
    <row r="1" spans="1:13" ht="30" customHeight="1" x14ac:dyDescent="0.2">
      <c r="A1" s="130" t="s">
        <v>610</v>
      </c>
      <c r="B1" s="81"/>
      <c r="C1" s="82"/>
      <c r="D1" s="83"/>
      <c r="E1" s="83"/>
      <c r="F1" s="84"/>
      <c r="G1" s="83"/>
      <c r="H1" s="85"/>
      <c r="I1" s="84"/>
      <c r="J1" s="86"/>
      <c r="K1" s="86"/>
      <c r="L1" s="86"/>
      <c r="M1" s="82"/>
    </row>
    <row r="2" spans="1:13" ht="30" customHeight="1" x14ac:dyDescent="0.2">
      <c r="A2" s="229" t="s">
        <v>624</v>
      </c>
      <c r="B2" s="229"/>
      <c r="C2" s="230"/>
      <c r="D2" s="230"/>
      <c r="E2" s="230"/>
      <c r="F2" s="229"/>
      <c r="G2" s="230"/>
      <c r="H2" s="229"/>
      <c r="I2" s="229"/>
      <c r="J2" s="231"/>
      <c r="K2" s="231"/>
      <c r="L2" s="231"/>
      <c r="M2" s="230"/>
    </row>
    <row r="3" spans="1:13" ht="30" customHeight="1" x14ac:dyDescent="0.2">
      <c r="A3" s="88" t="s">
        <v>440</v>
      </c>
      <c r="B3" s="88" t="s">
        <v>441</v>
      </c>
      <c r="C3" s="89" t="s">
        <v>442</v>
      </c>
      <c r="D3" s="90" t="s">
        <v>443</v>
      </c>
      <c r="E3" s="89" t="s">
        <v>444</v>
      </c>
      <c r="F3" s="89" t="s">
        <v>445</v>
      </c>
      <c r="G3" s="89" t="s">
        <v>446</v>
      </c>
      <c r="H3" s="89" t="s">
        <v>447</v>
      </c>
      <c r="I3" s="89" t="s">
        <v>448</v>
      </c>
      <c r="J3" s="91" t="s">
        <v>449</v>
      </c>
      <c r="K3" s="91" t="s">
        <v>450</v>
      </c>
      <c r="L3" s="91" t="s">
        <v>451</v>
      </c>
      <c r="M3" s="89" t="s">
        <v>13</v>
      </c>
    </row>
    <row r="4" spans="1:13" ht="30" customHeight="1" x14ac:dyDescent="0.2">
      <c r="A4" s="232" t="s">
        <v>16</v>
      </c>
      <c r="B4" s="232"/>
      <c r="C4" s="232"/>
      <c r="D4" s="92"/>
      <c r="E4" s="92"/>
      <c r="F4" s="93">
        <v>7</v>
      </c>
      <c r="G4" s="92"/>
      <c r="H4" s="93"/>
      <c r="I4" s="91">
        <f>I5+I17+I21+I46</f>
        <v>1949.3</v>
      </c>
      <c r="J4" s="91">
        <f>J5+J17+J21+J46</f>
        <v>353.3</v>
      </c>
      <c r="K4" s="91">
        <f>K5+K17+K21+K46</f>
        <v>1596</v>
      </c>
      <c r="L4" s="91">
        <f>L5+L17+L21+L46</f>
        <v>1589</v>
      </c>
      <c r="M4" s="93"/>
    </row>
    <row r="5" spans="1:13" ht="30" customHeight="1" x14ac:dyDescent="0.2">
      <c r="A5" s="233" t="s">
        <v>452</v>
      </c>
      <c r="B5" s="233"/>
      <c r="C5" s="234"/>
      <c r="D5" s="94"/>
      <c r="E5" s="94"/>
      <c r="F5" s="94">
        <v>3</v>
      </c>
      <c r="G5" s="94"/>
      <c r="H5" s="94"/>
      <c r="I5" s="95">
        <f t="shared" ref="I5:L5" si="0">SUM(I6:I16)</f>
        <v>495.5</v>
      </c>
      <c r="J5" s="95">
        <f t="shared" si="0"/>
        <v>294.5</v>
      </c>
      <c r="K5" s="95">
        <f t="shared" si="0"/>
        <v>201</v>
      </c>
      <c r="L5" s="95">
        <f t="shared" si="0"/>
        <v>201.00000000000003</v>
      </c>
      <c r="M5" s="93"/>
    </row>
    <row r="6" spans="1:13" s="98" customFormat="1" ht="48" customHeight="1" x14ac:dyDescent="0.2">
      <c r="A6" s="207" t="s">
        <v>453</v>
      </c>
      <c r="B6" s="207"/>
      <c r="C6" s="96" t="s">
        <v>281</v>
      </c>
      <c r="D6" s="96" t="s">
        <v>454</v>
      </c>
      <c r="E6" s="97" t="s">
        <v>455</v>
      </c>
      <c r="F6" s="96"/>
      <c r="G6" s="96" t="s">
        <v>456</v>
      </c>
      <c r="H6" s="96" t="s">
        <v>457</v>
      </c>
      <c r="I6" s="96">
        <v>56.3</v>
      </c>
      <c r="J6" s="96">
        <v>62</v>
      </c>
      <c r="K6" s="96">
        <f>I6-J6</f>
        <v>-5.7000000000000028</v>
      </c>
      <c r="L6" s="96">
        <f t="shared" ref="L6:L9" si="1">K6</f>
        <v>-5.7000000000000028</v>
      </c>
      <c r="M6" s="97" t="s">
        <v>458</v>
      </c>
    </row>
    <row r="7" spans="1:13" s="98" customFormat="1" ht="36" customHeight="1" x14ac:dyDescent="0.2">
      <c r="A7" s="207"/>
      <c r="B7" s="207"/>
      <c r="C7" s="96" t="s">
        <v>282</v>
      </c>
      <c r="D7" s="96" t="s">
        <v>459</v>
      </c>
      <c r="E7" s="96" t="s">
        <v>460</v>
      </c>
      <c r="F7" s="99"/>
      <c r="G7" s="96" t="s">
        <v>461</v>
      </c>
      <c r="H7" s="96" t="s">
        <v>462</v>
      </c>
      <c r="I7" s="96">
        <v>16.5</v>
      </c>
      <c r="J7" s="96">
        <v>0</v>
      </c>
      <c r="K7" s="96">
        <v>16.5</v>
      </c>
      <c r="L7" s="96">
        <f t="shared" si="1"/>
        <v>16.5</v>
      </c>
      <c r="M7" s="97"/>
    </row>
    <row r="8" spans="1:13" s="98" customFormat="1" ht="36" customHeight="1" x14ac:dyDescent="0.2">
      <c r="A8" s="207"/>
      <c r="B8" s="207"/>
      <c r="C8" s="96" t="s">
        <v>283</v>
      </c>
      <c r="D8" s="96" t="s">
        <v>459</v>
      </c>
      <c r="E8" s="96" t="s">
        <v>460</v>
      </c>
      <c r="F8" s="99"/>
      <c r="G8" s="96" t="s">
        <v>461</v>
      </c>
      <c r="H8" s="96" t="s">
        <v>463</v>
      </c>
      <c r="I8" s="96">
        <v>22</v>
      </c>
      <c r="J8" s="96">
        <v>0</v>
      </c>
      <c r="K8" s="96">
        <v>22</v>
      </c>
      <c r="L8" s="96">
        <f t="shared" si="1"/>
        <v>22</v>
      </c>
      <c r="M8" s="97"/>
    </row>
    <row r="9" spans="1:13" s="98" customFormat="1" ht="36" customHeight="1" x14ac:dyDescent="0.2">
      <c r="A9" s="207"/>
      <c r="B9" s="207"/>
      <c r="C9" s="96" t="s">
        <v>284</v>
      </c>
      <c r="D9" s="96" t="s">
        <v>454</v>
      </c>
      <c r="E9" s="97" t="s">
        <v>455</v>
      </c>
      <c r="F9" s="96"/>
      <c r="G9" s="96" t="s">
        <v>456</v>
      </c>
      <c r="H9" s="96" t="s">
        <v>464</v>
      </c>
      <c r="I9" s="96">
        <v>64.5</v>
      </c>
      <c r="J9" s="96">
        <v>93</v>
      </c>
      <c r="K9" s="96">
        <f t="shared" ref="K9:K14" si="2">I9-J9</f>
        <v>-28.5</v>
      </c>
      <c r="L9" s="96">
        <f t="shared" si="1"/>
        <v>-28.5</v>
      </c>
      <c r="M9" s="97" t="s">
        <v>465</v>
      </c>
    </row>
    <row r="10" spans="1:13" s="98" customFormat="1" ht="36" customHeight="1" x14ac:dyDescent="0.2">
      <c r="A10" s="207"/>
      <c r="B10" s="207"/>
      <c r="C10" s="217" t="s">
        <v>285</v>
      </c>
      <c r="D10" s="96" t="s">
        <v>466</v>
      </c>
      <c r="E10" s="96" t="s">
        <v>467</v>
      </c>
      <c r="F10" s="96"/>
      <c r="G10" s="96" t="s">
        <v>468</v>
      </c>
      <c r="H10" s="96">
        <v>1</v>
      </c>
      <c r="I10" s="96">
        <v>3.4</v>
      </c>
      <c r="J10" s="96">
        <v>0</v>
      </c>
      <c r="K10" s="96">
        <f t="shared" si="2"/>
        <v>3.4</v>
      </c>
      <c r="L10" s="211">
        <v>4</v>
      </c>
      <c r="M10" s="97" t="s">
        <v>469</v>
      </c>
    </row>
    <row r="11" spans="1:13" s="98" customFormat="1" ht="48.75" customHeight="1" x14ac:dyDescent="0.2">
      <c r="A11" s="207"/>
      <c r="B11" s="207"/>
      <c r="C11" s="222"/>
      <c r="D11" s="96" t="s">
        <v>470</v>
      </c>
      <c r="E11" s="97" t="s">
        <v>455</v>
      </c>
      <c r="F11" s="96"/>
      <c r="G11" s="96" t="s">
        <v>471</v>
      </c>
      <c r="H11" s="96" t="s">
        <v>472</v>
      </c>
      <c r="I11" s="96">
        <v>120.8</v>
      </c>
      <c r="J11" s="96">
        <v>139.5</v>
      </c>
      <c r="K11" s="96">
        <f t="shared" si="2"/>
        <v>-18.700000000000003</v>
      </c>
      <c r="L11" s="211"/>
      <c r="M11" s="97" t="s">
        <v>473</v>
      </c>
    </row>
    <row r="12" spans="1:13" s="98" customFormat="1" ht="36" customHeight="1" x14ac:dyDescent="0.2">
      <c r="A12" s="207"/>
      <c r="B12" s="207"/>
      <c r="C12" s="218"/>
      <c r="D12" s="96" t="s">
        <v>474</v>
      </c>
      <c r="E12" s="96" t="s">
        <v>475</v>
      </c>
      <c r="F12" s="96"/>
      <c r="G12" s="96" t="s">
        <v>476</v>
      </c>
      <c r="H12" s="96">
        <v>70</v>
      </c>
      <c r="I12" s="96">
        <v>19.3</v>
      </c>
      <c r="J12" s="96">
        <v>0</v>
      </c>
      <c r="K12" s="96">
        <f t="shared" si="2"/>
        <v>19.3</v>
      </c>
      <c r="L12" s="211"/>
      <c r="M12" s="101"/>
    </row>
    <row r="13" spans="1:13" s="98" customFormat="1" ht="36" customHeight="1" x14ac:dyDescent="0.2">
      <c r="A13" s="207"/>
      <c r="B13" s="207"/>
      <c r="C13" s="217" t="s">
        <v>285</v>
      </c>
      <c r="D13" s="96" t="s">
        <v>477</v>
      </c>
      <c r="E13" s="96" t="s">
        <v>478</v>
      </c>
      <c r="F13" s="96"/>
      <c r="G13" s="96" t="s">
        <v>476</v>
      </c>
      <c r="H13" s="96">
        <v>110</v>
      </c>
      <c r="I13" s="96">
        <v>42.4</v>
      </c>
      <c r="J13" s="96">
        <v>0</v>
      </c>
      <c r="K13" s="96">
        <f t="shared" si="2"/>
        <v>42.4</v>
      </c>
      <c r="L13" s="211">
        <v>66.400000000000006</v>
      </c>
      <c r="M13" s="99" t="s">
        <v>479</v>
      </c>
    </row>
    <row r="14" spans="1:13" s="98" customFormat="1" ht="36" customHeight="1" x14ac:dyDescent="0.2">
      <c r="A14" s="207"/>
      <c r="B14" s="207"/>
      <c r="C14" s="218"/>
      <c r="D14" s="99" t="s">
        <v>480</v>
      </c>
      <c r="E14" s="99" t="s">
        <v>481</v>
      </c>
      <c r="F14" s="99"/>
      <c r="G14" s="99" t="s">
        <v>482</v>
      </c>
      <c r="H14" s="99" t="s">
        <v>483</v>
      </c>
      <c r="I14" s="99">
        <v>24</v>
      </c>
      <c r="J14" s="99">
        <v>0</v>
      </c>
      <c r="K14" s="96">
        <f t="shared" si="2"/>
        <v>24</v>
      </c>
      <c r="L14" s="211"/>
      <c r="M14" s="99" t="s">
        <v>479</v>
      </c>
    </row>
    <row r="15" spans="1:13" s="98" customFormat="1" ht="60.75" customHeight="1" x14ac:dyDescent="0.2">
      <c r="A15" s="207"/>
      <c r="B15" s="207"/>
      <c r="C15" s="96" t="s">
        <v>484</v>
      </c>
      <c r="D15" s="96" t="s">
        <v>485</v>
      </c>
      <c r="E15" s="96" t="s">
        <v>486</v>
      </c>
      <c r="F15" s="96">
        <v>3</v>
      </c>
      <c r="G15" s="96" t="s">
        <v>487</v>
      </c>
      <c r="H15" s="96" t="s">
        <v>488</v>
      </c>
      <c r="I15" s="96">
        <v>72.400000000000006</v>
      </c>
      <c r="J15" s="96">
        <v>0</v>
      </c>
      <c r="K15" s="96">
        <v>72.400000000000006</v>
      </c>
      <c r="L15" s="96">
        <v>72.400000000000006</v>
      </c>
      <c r="M15" s="97" t="s">
        <v>489</v>
      </c>
    </row>
    <row r="16" spans="1:13" s="98" customFormat="1" ht="36" customHeight="1" x14ac:dyDescent="0.2">
      <c r="A16" s="207"/>
      <c r="B16" s="207"/>
      <c r="C16" s="96" t="s">
        <v>287</v>
      </c>
      <c r="D16" s="96" t="s">
        <v>490</v>
      </c>
      <c r="E16" s="96" t="s">
        <v>478</v>
      </c>
      <c r="F16" s="96"/>
      <c r="G16" s="96" t="s">
        <v>476</v>
      </c>
      <c r="H16" s="96" t="s">
        <v>491</v>
      </c>
      <c r="I16" s="96">
        <v>53.9</v>
      </c>
      <c r="J16" s="96">
        <v>0</v>
      </c>
      <c r="K16" s="96">
        <f>I16-J16</f>
        <v>53.9</v>
      </c>
      <c r="L16" s="96">
        <v>53.9</v>
      </c>
      <c r="M16" s="99" t="s">
        <v>479</v>
      </c>
    </row>
    <row r="17" spans="1:13" s="103" customFormat="1" ht="36" customHeight="1" x14ac:dyDescent="0.2">
      <c r="A17" s="212" t="s">
        <v>492</v>
      </c>
      <c r="B17" s="212"/>
      <c r="C17" s="212"/>
      <c r="D17" s="88"/>
      <c r="E17" s="88"/>
      <c r="F17" s="88"/>
      <c r="G17" s="88"/>
      <c r="H17" s="88"/>
      <c r="I17" s="88">
        <f>SUM(I18:I20)</f>
        <v>65.8</v>
      </c>
      <c r="J17" s="88">
        <f>SUM([1]Sheet1!J17:J17)</f>
        <v>0</v>
      </c>
      <c r="K17" s="88">
        <f>SUM(K18:K20)</f>
        <v>65.8</v>
      </c>
      <c r="L17" s="88">
        <f>SUM(L18:L20)</f>
        <v>65.8</v>
      </c>
      <c r="M17" s="102"/>
    </row>
    <row r="18" spans="1:13" s="105" customFormat="1" ht="36" customHeight="1" x14ac:dyDescent="0.2">
      <c r="A18" s="213" t="s">
        <v>493</v>
      </c>
      <c r="B18" s="213"/>
      <c r="C18" s="214" t="s">
        <v>45</v>
      </c>
      <c r="D18" s="97" t="s">
        <v>494</v>
      </c>
      <c r="E18" s="93" t="s">
        <v>460</v>
      </c>
      <c r="F18" s="94"/>
      <c r="G18" s="93" t="s">
        <v>495</v>
      </c>
      <c r="H18" s="93">
        <v>150</v>
      </c>
      <c r="I18" s="93">
        <v>24.8</v>
      </c>
      <c r="J18" s="97">
        <v>0</v>
      </c>
      <c r="K18" s="93">
        <v>24.8</v>
      </c>
      <c r="L18" s="213">
        <v>35.799999999999997</v>
      </c>
      <c r="M18" s="94"/>
    </row>
    <row r="19" spans="1:13" s="105" customFormat="1" ht="36" customHeight="1" x14ac:dyDescent="0.2">
      <c r="A19" s="213"/>
      <c r="B19" s="213"/>
      <c r="C19" s="214"/>
      <c r="D19" s="93" t="s">
        <v>496</v>
      </c>
      <c r="E19" s="93" t="s">
        <v>460</v>
      </c>
      <c r="F19" s="94"/>
      <c r="G19" s="93" t="s">
        <v>497</v>
      </c>
      <c r="H19" s="93">
        <v>50</v>
      </c>
      <c r="I19" s="93">
        <v>11</v>
      </c>
      <c r="J19" s="94">
        <v>0</v>
      </c>
      <c r="K19" s="93">
        <v>11</v>
      </c>
      <c r="L19" s="213"/>
      <c r="M19" s="93"/>
    </row>
    <row r="20" spans="1:13" s="105" customFormat="1" ht="36" customHeight="1" x14ac:dyDescent="0.2">
      <c r="A20" s="213"/>
      <c r="B20" s="213"/>
      <c r="C20" s="97" t="s">
        <v>44</v>
      </c>
      <c r="D20" s="92" t="s">
        <v>498</v>
      </c>
      <c r="E20" s="93"/>
      <c r="F20" s="94"/>
      <c r="G20" s="93"/>
      <c r="H20" s="93">
        <v>100</v>
      </c>
      <c r="I20" s="93">
        <v>30</v>
      </c>
      <c r="J20" s="94">
        <v>0</v>
      </c>
      <c r="K20" s="93">
        <v>30</v>
      </c>
      <c r="L20" s="106">
        <v>30</v>
      </c>
      <c r="M20" s="93" t="s">
        <v>499</v>
      </c>
    </row>
    <row r="21" spans="1:13" s="109" customFormat="1" ht="36" customHeight="1" x14ac:dyDescent="0.2">
      <c r="A21" s="219" t="s">
        <v>500</v>
      </c>
      <c r="B21" s="220"/>
      <c r="C21" s="221"/>
      <c r="D21" s="107"/>
      <c r="E21" s="108"/>
      <c r="F21" s="108">
        <v>4</v>
      </c>
      <c r="G21" s="108"/>
      <c r="H21" s="108"/>
      <c r="I21" s="108">
        <f>SUM(I22:I45)</f>
        <v>1021.2</v>
      </c>
      <c r="J21" s="108">
        <f>SUM(J22:J45)</f>
        <v>28.8</v>
      </c>
      <c r="K21" s="108">
        <f>SUM(K22:K45)</f>
        <v>992.4</v>
      </c>
      <c r="L21" s="108">
        <f>SUM(L22:L45)+150</f>
        <v>985.4</v>
      </c>
      <c r="M21" s="107"/>
    </row>
    <row r="22" spans="1:13" s="98" customFormat="1" ht="36" customHeight="1" x14ac:dyDescent="0.2">
      <c r="A22" s="223" t="s">
        <v>501</v>
      </c>
      <c r="B22" s="224"/>
      <c r="C22" s="211" t="s">
        <v>26</v>
      </c>
      <c r="D22" s="110" t="s">
        <v>454</v>
      </c>
      <c r="E22" s="111" t="s">
        <v>455</v>
      </c>
      <c r="F22" s="96"/>
      <c r="G22" s="110" t="s">
        <v>502</v>
      </c>
      <c r="H22" s="96" t="s">
        <v>503</v>
      </c>
      <c r="I22" s="96">
        <v>28.2</v>
      </c>
      <c r="J22" s="96">
        <v>28.8</v>
      </c>
      <c r="K22" s="96">
        <f>I22-J22</f>
        <v>-0.60000000000000142</v>
      </c>
      <c r="L22" s="211">
        <v>134.30000000000001</v>
      </c>
      <c r="M22" s="97" t="s">
        <v>504</v>
      </c>
    </row>
    <row r="23" spans="1:13" s="98" customFormat="1" ht="36" customHeight="1" x14ac:dyDescent="0.2">
      <c r="A23" s="225"/>
      <c r="B23" s="226"/>
      <c r="C23" s="211"/>
      <c r="D23" s="110" t="s">
        <v>470</v>
      </c>
      <c r="E23" s="111" t="s">
        <v>455</v>
      </c>
      <c r="F23" s="96"/>
      <c r="G23" s="110" t="s">
        <v>502</v>
      </c>
      <c r="H23" s="96" t="s">
        <v>505</v>
      </c>
      <c r="I23" s="96">
        <v>21.6</v>
      </c>
      <c r="J23" s="96">
        <v>0</v>
      </c>
      <c r="K23" s="96">
        <f>I23-J23</f>
        <v>21.6</v>
      </c>
      <c r="L23" s="211"/>
      <c r="M23" s="97" t="s">
        <v>506</v>
      </c>
    </row>
    <row r="24" spans="1:13" s="98" customFormat="1" ht="63.75" customHeight="1" x14ac:dyDescent="0.2">
      <c r="A24" s="225"/>
      <c r="B24" s="226"/>
      <c r="C24" s="211"/>
      <c r="D24" s="110" t="s">
        <v>507</v>
      </c>
      <c r="E24" s="110" t="s">
        <v>486</v>
      </c>
      <c r="F24" s="96">
        <v>2</v>
      </c>
      <c r="G24" s="110" t="s">
        <v>487</v>
      </c>
      <c r="H24" s="96" t="s">
        <v>508</v>
      </c>
      <c r="I24" s="96">
        <v>48.3</v>
      </c>
      <c r="J24" s="96">
        <v>0</v>
      </c>
      <c r="K24" s="96">
        <v>48.3</v>
      </c>
      <c r="L24" s="211"/>
      <c r="M24" s="97" t="s">
        <v>509</v>
      </c>
    </row>
    <row r="25" spans="1:13" s="98" customFormat="1" ht="63.75" customHeight="1" x14ac:dyDescent="0.2">
      <c r="A25" s="225"/>
      <c r="B25" s="226"/>
      <c r="C25" s="211"/>
      <c r="D25" s="110" t="s">
        <v>510</v>
      </c>
      <c r="E25" s="110" t="s">
        <v>486</v>
      </c>
      <c r="F25" s="96">
        <v>1</v>
      </c>
      <c r="G25" s="110" t="s">
        <v>511</v>
      </c>
      <c r="H25" s="96" t="s">
        <v>512</v>
      </c>
      <c r="I25" s="96">
        <v>24.1</v>
      </c>
      <c r="J25" s="96">
        <v>0</v>
      </c>
      <c r="K25" s="96">
        <v>24.1</v>
      </c>
      <c r="L25" s="211"/>
      <c r="M25" s="97" t="s">
        <v>513</v>
      </c>
    </row>
    <row r="26" spans="1:13" s="98" customFormat="1" ht="36" customHeight="1" x14ac:dyDescent="0.2">
      <c r="A26" s="225"/>
      <c r="B26" s="226"/>
      <c r="C26" s="211"/>
      <c r="D26" s="96" t="s">
        <v>514</v>
      </c>
      <c r="E26" s="99" t="s">
        <v>515</v>
      </c>
      <c r="F26" s="99"/>
      <c r="G26" s="99" t="s">
        <v>461</v>
      </c>
      <c r="H26" s="99">
        <v>70</v>
      </c>
      <c r="I26" s="99">
        <v>19.3</v>
      </c>
      <c r="J26" s="96">
        <v>0</v>
      </c>
      <c r="K26" s="96">
        <f>I26-J26</f>
        <v>19.3</v>
      </c>
      <c r="L26" s="211"/>
      <c r="M26" s="101"/>
    </row>
    <row r="27" spans="1:13" s="98" customFormat="1" ht="36" customHeight="1" x14ac:dyDescent="0.2">
      <c r="A27" s="225"/>
      <c r="B27" s="226"/>
      <c r="C27" s="211"/>
      <c r="D27" s="96" t="s">
        <v>516</v>
      </c>
      <c r="E27" s="99" t="s">
        <v>517</v>
      </c>
      <c r="F27" s="99"/>
      <c r="G27" s="96" t="s">
        <v>497</v>
      </c>
      <c r="H27" s="96">
        <v>70</v>
      </c>
      <c r="I27" s="96">
        <v>21.6</v>
      </c>
      <c r="J27" s="96">
        <v>0</v>
      </c>
      <c r="K27" s="96">
        <f>I27-J27</f>
        <v>21.6</v>
      </c>
      <c r="L27" s="211"/>
      <c r="M27" s="101"/>
    </row>
    <row r="28" spans="1:13" s="98" customFormat="1" ht="36" customHeight="1" x14ac:dyDescent="0.2">
      <c r="A28" s="225"/>
      <c r="B28" s="226"/>
      <c r="C28" s="96" t="s">
        <v>26</v>
      </c>
      <c r="D28" s="96" t="s">
        <v>518</v>
      </c>
      <c r="E28" s="99"/>
      <c r="F28" s="99"/>
      <c r="G28" s="96"/>
      <c r="H28" s="96" t="s">
        <v>519</v>
      </c>
      <c r="I28" s="96">
        <v>316.39999999999998</v>
      </c>
      <c r="J28" s="96">
        <v>0</v>
      </c>
      <c r="K28" s="96">
        <v>316.39999999999998</v>
      </c>
      <c r="L28" s="112">
        <v>316.39999999999998</v>
      </c>
      <c r="M28" s="101" t="s">
        <v>499</v>
      </c>
    </row>
    <row r="29" spans="1:13" s="98" customFormat="1" ht="36" customHeight="1" x14ac:dyDescent="0.2">
      <c r="A29" s="225"/>
      <c r="B29" s="226"/>
      <c r="C29" s="99" t="s">
        <v>25</v>
      </c>
      <c r="D29" s="96" t="s">
        <v>520</v>
      </c>
      <c r="E29" s="96" t="s">
        <v>460</v>
      </c>
      <c r="F29" s="99"/>
      <c r="G29" s="96" t="s">
        <v>521</v>
      </c>
      <c r="H29" s="96">
        <v>65</v>
      </c>
      <c r="I29" s="96">
        <v>17.899999999999999</v>
      </c>
      <c r="J29" s="96">
        <v>0</v>
      </c>
      <c r="K29" s="96">
        <v>17.899999999999999</v>
      </c>
      <c r="L29" s="99">
        <v>17.899999999999999</v>
      </c>
      <c r="M29" s="97"/>
    </row>
    <row r="30" spans="1:13" s="98" customFormat="1" ht="36" customHeight="1" x14ac:dyDescent="0.2">
      <c r="A30" s="225"/>
      <c r="B30" s="226"/>
      <c r="C30" s="217" t="s">
        <v>522</v>
      </c>
      <c r="D30" s="96" t="s">
        <v>507</v>
      </c>
      <c r="E30" s="96" t="s">
        <v>486</v>
      </c>
      <c r="F30" s="96">
        <v>1</v>
      </c>
      <c r="G30" s="96" t="s">
        <v>487</v>
      </c>
      <c r="H30" s="96">
        <v>40</v>
      </c>
      <c r="I30" s="96">
        <v>24.1</v>
      </c>
      <c r="J30" s="96">
        <v>0</v>
      </c>
      <c r="K30" s="96">
        <v>24.1</v>
      </c>
      <c r="L30" s="211">
        <v>40.6</v>
      </c>
      <c r="M30" s="97" t="s">
        <v>513</v>
      </c>
    </row>
    <row r="31" spans="1:13" s="98" customFormat="1" ht="36" customHeight="1" x14ac:dyDescent="0.2">
      <c r="A31" s="225"/>
      <c r="B31" s="226"/>
      <c r="C31" s="222"/>
      <c r="D31" s="97" t="s">
        <v>523</v>
      </c>
      <c r="E31" s="93" t="s">
        <v>460</v>
      </c>
      <c r="F31" s="99"/>
      <c r="G31" s="93" t="s">
        <v>495</v>
      </c>
      <c r="H31" s="93">
        <v>100</v>
      </c>
      <c r="I31" s="97">
        <v>16.5</v>
      </c>
      <c r="J31" s="97">
        <v>0</v>
      </c>
      <c r="K31" s="97">
        <v>16.5</v>
      </c>
      <c r="L31" s="211"/>
      <c r="M31" s="97"/>
    </row>
    <row r="32" spans="1:13" s="98" customFormat="1" ht="36" customHeight="1" x14ac:dyDescent="0.2">
      <c r="A32" s="225"/>
      <c r="B32" s="226"/>
      <c r="C32" s="218"/>
      <c r="D32" s="97" t="s">
        <v>524</v>
      </c>
      <c r="E32" s="93" t="s">
        <v>525</v>
      </c>
      <c r="F32" s="99"/>
      <c r="G32" s="93" t="s">
        <v>526</v>
      </c>
      <c r="H32" s="93" t="s">
        <v>527</v>
      </c>
      <c r="I32" s="97">
        <v>34.6</v>
      </c>
      <c r="J32" s="97">
        <v>0</v>
      </c>
      <c r="K32" s="97">
        <v>34.6</v>
      </c>
      <c r="L32" s="96">
        <v>34.6</v>
      </c>
      <c r="M32" s="97" t="s">
        <v>528</v>
      </c>
    </row>
    <row r="33" spans="1:13" s="98" customFormat="1" ht="36" customHeight="1" x14ac:dyDescent="0.2">
      <c r="A33" s="225"/>
      <c r="B33" s="226"/>
      <c r="C33" s="96" t="s">
        <v>529</v>
      </c>
      <c r="D33" s="97" t="s">
        <v>523</v>
      </c>
      <c r="E33" s="93" t="s">
        <v>460</v>
      </c>
      <c r="F33" s="99"/>
      <c r="G33" s="93" t="s">
        <v>495</v>
      </c>
      <c r="H33" s="93">
        <v>100</v>
      </c>
      <c r="I33" s="97">
        <v>16.5</v>
      </c>
      <c r="J33" s="97">
        <v>0</v>
      </c>
      <c r="K33" s="97">
        <v>16.5</v>
      </c>
      <c r="L33" s="96">
        <v>16.5</v>
      </c>
      <c r="M33" s="97"/>
    </row>
    <row r="34" spans="1:13" s="98" customFormat="1" ht="36" customHeight="1" x14ac:dyDescent="0.2">
      <c r="A34" s="225"/>
      <c r="B34" s="226"/>
      <c r="C34" s="215" t="s">
        <v>530</v>
      </c>
      <c r="D34" s="97" t="s">
        <v>523</v>
      </c>
      <c r="E34" s="93" t="s">
        <v>460</v>
      </c>
      <c r="F34" s="99"/>
      <c r="G34" s="93" t="s">
        <v>495</v>
      </c>
      <c r="H34" s="93">
        <v>100</v>
      </c>
      <c r="I34" s="97">
        <v>16.5</v>
      </c>
      <c r="J34" s="97">
        <v>0</v>
      </c>
      <c r="K34" s="97">
        <v>16.5</v>
      </c>
      <c r="L34" s="96">
        <v>16.5</v>
      </c>
      <c r="M34" s="97"/>
    </row>
    <row r="35" spans="1:13" s="98" customFormat="1" ht="36" customHeight="1" x14ac:dyDescent="0.2">
      <c r="A35" s="225"/>
      <c r="B35" s="226"/>
      <c r="C35" s="216"/>
      <c r="D35" s="97" t="s">
        <v>524</v>
      </c>
      <c r="E35" s="93" t="s">
        <v>525</v>
      </c>
      <c r="F35" s="99"/>
      <c r="G35" s="93" t="s">
        <v>526</v>
      </c>
      <c r="H35" s="93" t="s">
        <v>531</v>
      </c>
      <c r="I35" s="97">
        <v>34.299999999999997</v>
      </c>
      <c r="J35" s="97">
        <v>0</v>
      </c>
      <c r="K35" s="97">
        <v>34.299999999999997</v>
      </c>
      <c r="L35" s="97">
        <v>34.299999999999997</v>
      </c>
      <c r="M35" s="97" t="s">
        <v>528</v>
      </c>
    </row>
    <row r="36" spans="1:13" s="98" customFormat="1" ht="36" customHeight="1" x14ac:dyDescent="0.2">
      <c r="A36" s="225"/>
      <c r="B36" s="226"/>
      <c r="C36" s="113" t="s">
        <v>532</v>
      </c>
      <c r="D36" s="97" t="s">
        <v>524</v>
      </c>
      <c r="E36" s="93" t="s">
        <v>525</v>
      </c>
      <c r="F36" s="99"/>
      <c r="G36" s="93" t="s">
        <v>526</v>
      </c>
      <c r="H36" s="93" t="s">
        <v>533</v>
      </c>
      <c r="I36" s="97">
        <v>33.1</v>
      </c>
      <c r="J36" s="97">
        <v>0</v>
      </c>
      <c r="K36" s="97">
        <v>33.1</v>
      </c>
      <c r="L36" s="97">
        <v>33.1</v>
      </c>
      <c r="M36" s="97" t="s">
        <v>528</v>
      </c>
    </row>
    <row r="37" spans="1:13" s="98" customFormat="1" ht="36" customHeight="1" x14ac:dyDescent="0.2">
      <c r="A37" s="225"/>
      <c r="B37" s="226"/>
      <c r="C37" s="113" t="s">
        <v>32</v>
      </c>
      <c r="D37" s="97" t="s">
        <v>524</v>
      </c>
      <c r="E37" s="93" t="s">
        <v>525</v>
      </c>
      <c r="F37" s="99"/>
      <c r="G37" s="93" t="s">
        <v>526</v>
      </c>
      <c r="H37" s="93" t="s">
        <v>534</v>
      </c>
      <c r="I37" s="97">
        <v>39</v>
      </c>
      <c r="J37" s="97">
        <v>0</v>
      </c>
      <c r="K37" s="97">
        <v>39</v>
      </c>
      <c r="L37" s="97">
        <v>39</v>
      </c>
      <c r="M37" s="97" t="s">
        <v>528</v>
      </c>
    </row>
    <row r="38" spans="1:13" s="98" customFormat="1" ht="36" customHeight="1" x14ac:dyDescent="0.2">
      <c r="A38" s="225"/>
      <c r="B38" s="226"/>
      <c r="C38" s="113" t="s">
        <v>535</v>
      </c>
      <c r="D38" s="97" t="s">
        <v>524</v>
      </c>
      <c r="E38" s="93" t="s">
        <v>525</v>
      </c>
      <c r="F38" s="99"/>
      <c r="G38" s="93" t="s">
        <v>526</v>
      </c>
      <c r="H38" s="93" t="s">
        <v>536</v>
      </c>
      <c r="I38" s="97">
        <v>40.4</v>
      </c>
      <c r="J38" s="97">
        <v>0</v>
      </c>
      <c r="K38" s="97">
        <v>40.4</v>
      </c>
      <c r="L38" s="97">
        <v>40.4</v>
      </c>
      <c r="M38" s="97" t="s">
        <v>528</v>
      </c>
    </row>
    <row r="39" spans="1:13" s="98" customFormat="1" ht="36" customHeight="1" x14ac:dyDescent="0.2">
      <c r="A39" s="225"/>
      <c r="B39" s="226"/>
      <c r="C39" s="113" t="s">
        <v>23</v>
      </c>
      <c r="D39" s="97" t="s">
        <v>524</v>
      </c>
      <c r="E39" s="93" t="s">
        <v>525</v>
      </c>
      <c r="F39" s="99"/>
      <c r="G39" s="93" t="s">
        <v>526</v>
      </c>
      <c r="H39" s="93" t="s">
        <v>537</v>
      </c>
      <c r="I39" s="97">
        <v>39.200000000000003</v>
      </c>
      <c r="J39" s="97">
        <v>0</v>
      </c>
      <c r="K39" s="97">
        <v>39.200000000000003</v>
      </c>
      <c r="L39" s="97">
        <v>39.200000000000003</v>
      </c>
      <c r="M39" s="97" t="s">
        <v>528</v>
      </c>
    </row>
    <row r="40" spans="1:13" s="98" customFormat="1" ht="36" customHeight="1" x14ac:dyDescent="0.2">
      <c r="A40" s="225"/>
      <c r="B40" s="226"/>
      <c r="C40" s="113" t="s">
        <v>540</v>
      </c>
      <c r="D40" s="97" t="s">
        <v>541</v>
      </c>
      <c r="E40" s="93"/>
      <c r="F40" s="99"/>
      <c r="G40" s="93"/>
      <c r="H40" s="93"/>
      <c r="I40" s="97">
        <v>10</v>
      </c>
      <c r="J40" s="97">
        <v>0</v>
      </c>
      <c r="K40" s="97">
        <v>10</v>
      </c>
      <c r="L40" s="96">
        <v>10</v>
      </c>
      <c r="M40" s="97" t="s">
        <v>539</v>
      </c>
    </row>
    <row r="41" spans="1:13" s="98" customFormat="1" ht="36" customHeight="1" x14ac:dyDescent="0.2">
      <c r="A41" s="225"/>
      <c r="B41" s="226"/>
      <c r="C41" s="97" t="s">
        <v>542</v>
      </c>
      <c r="D41" s="97" t="s">
        <v>523</v>
      </c>
      <c r="E41" s="93" t="s">
        <v>460</v>
      </c>
      <c r="F41" s="99"/>
      <c r="G41" s="93" t="s">
        <v>495</v>
      </c>
      <c r="H41" s="93" t="s">
        <v>543</v>
      </c>
      <c r="I41" s="97">
        <v>33</v>
      </c>
      <c r="J41" s="97">
        <v>0</v>
      </c>
      <c r="K41" s="97">
        <v>33</v>
      </c>
      <c r="L41" s="96">
        <v>33</v>
      </c>
      <c r="M41" s="97"/>
    </row>
    <row r="42" spans="1:13" s="98" customFormat="1" ht="36" customHeight="1" x14ac:dyDescent="0.2">
      <c r="A42" s="225"/>
      <c r="B42" s="226"/>
      <c r="C42" s="217" t="s">
        <v>544</v>
      </c>
      <c r="D42" s="97" t="s">
        <v>545</v>
      </c>
      <c r="E42" s="93"/>
      <c r="F42" s="99"/>
      <c r="G42" s="93"/>
      <c r="H42" s="93"/>
      <c r="I42" s="97">
        <v>150</v>
      </c>
      <c r="J42" s="97">
        <v>0</v>
      </c>
      <c r="K42" s="97">
        <v>150</v>
      </c>
      <c r="L42" s="217" t="s">
        <v>546</v>
      </c>
      <c r="M42" s="97"/>
    </row>
    <row r="43" spans="1:13" s="98" customFormat="1" ht="36" customHeight="1" x14ac:dyDescent="0.2">
      <c r="A43" s="225"/>
      <c r="B43" s="226"/>
      <c r="C43" s="218"/>
      <c r="D43" s="114" t="s">
        <v>547</v>
      </c>
      <c r="E43" s="97"/>
      <c r="F43" s="97" t="s">
        <v>548</v>
      </c>
      <c r="G43" s="99"/>
      <c r="H43" s="97"/>
      <c r="I43" s="97">
        <v>7</v>
      </c>
      <c r="J43" s="106">
        <v>0</v>
      </c>
      <c r="K43" s="97">
        <v>7</v>
      </c>
      <c r="L43" s="218"/>
      <c r="M43" s="97" t="s">
        <v>549</v>
      </c>
    </row>
    <row r="44" spans="1:13" s="98" customFormat="1" ht="36" customHeight="1" x14ac:dyDescent="0.2">
      <c r="A44" s="225"/>
      <c r="B44" s="226"/>
      <c r="C44" s="115" t="s">
        <v>302</v>
      </c>
      <c r="D44" s="96" t="s">
        <v>550</v>
      </c>
      <c r="E44" s="96"/>
      <c r="F44" s="96"/>
      <c r="G44" s="96" t="s">
        <v>551</v>
      </c>
      <c r="H44" s="96"/>
      <c r="I44" s="96">
        <v>10</v>
      </c>
      <c r="J44" s="96">
        <v>0</v>
      </c>
      <c r="K44" s="96">
        <v>10</v>
      </c>
      <c r="L44" s="96">
        <v>10</v>
      </c>
      <c r="M44" s="96" t="s">
        <v>552</v>
      </c>
    </row>
    <row r="45" spans="1:13" s="98" customFormat="1" ht="36" customHeight="1" x14ac:dyDescent="0.2">
      <c r="A45" s="227"/>
      <c r="B45" s="228"/>
      <c r="C45" s="96" t="s">
        <v>553</v>
      </c>
      <c r="D45" s="96" t="s">
        <v>554</v>
      </c>
      <c r="E45" s="96" t="s">
        <v>525</v>
      </c>
      <c r="F45" s="96"/>
      <c r="G45" s="96" t="s">
        <v>555</v>
      </c>
      <c r="H45" s="99">
        <v>70</v>
      </c>
      <c r="I45" s="96">
        <v>19.600000000000001</v>
      </c>
      <c r="J45" s="96">
        <v>0</v>
      </c>
      <c r="K45" s="96">
        <v>19.600000000000001</v>
      </c>
      <c r="L45" s="96">
        <v>19.600000000000001</v>
      </c>
      <c r="M45" s="99"/>
    </row>
    <row r="46" spans="1:13" s="117" customFormat="1" ht="36" customHeight="1" x14ac:dyDescent="0.2">
      <c r="A46" s="204" t="s">
        <v>56</v>
      </c>
      <c r="B46" s="204"/>
      <c r="C46" s="116"/>
      <c r="D46" s="116"/>
      <c r="E46" s="116"/>
      <c r="F46" s="116"/>
      <c r="G46" s="116"/>
      <c r="H46" s="116"/>
      <c r="I46" s="116">
        <f t="shared" ref="I46:L46" si="3">SUBTOTAL(9,I47,I59,I64,I67,I77,I83,I88,I91,I95,I98,I103,I106,I110,I113)</f>
        <v>366.8</v>
      </c>
      <c r="J46" s="116">
        <f t="shared" si="3"/>
        <v>30</v>
      </c>
      <c r="K46" s="116">
        <f t="shared" si="3"/>
        <v>336.8</v>
      </c>
      <c r="L46" s="116">
        <f t="shared" si="3"/>
        <v>336.8</v>
      </c>
      <c r="M46" s="116"/>
    </row>
    <row r="47" spans="1:13" s="117" customFormat="1" ht="36" customHeight="1" x14ac:dyDescent="0.2">
      <c r="A47" s="204" t="s">
        <v>58</v>
      </c>
      <c r="B47" s="204"/>
      <c r="C47" s="116"/>
      <c r="D47" s="116"/>
      <c r="E47" s="116"/>
      <c r="F47" s="116"/>
      <c r="G47" s="116"/>
      <c r="H47" s="116"/>
      <c r="I47" s="116">
        <f t="shared" ref="I47:L47" si="4">SUM(I48:I58)</f>
        <v>138.6</v>
      </c>
      <c r="J47" s="116">
        <f t="shared" si="4"/>
        <v>0</v>
      </c>
      <c r="K47" s="116">
        <f t="shared" si="4"/>
        <v>138.6</v>
      </c>
      <c r="L47" s="116">
        <f t="shared" si="4"/>
        <v>138.6</v>
      </c>
      <c r="M47" s="116"/>
    </row>
    <row r="48" spans="1:13" ht="30.75" customHeight="1" x14ac:dyDescent="0.2">
      <c r="A48" s="210" t="s">
        <v>57</v>
      </c>
      <c r="B48" s="210" t="s">
        <v>60</v>
      </c>
      <c r="C48" s="96" t="s">
        <v>308</v>
      </c>
      <c r="D48" s="96" t="s">
        <v>556</v>
      </c>
      <c r="E48" s="96" t="s">
        <v>525</v>
      </c>
      <c r="F48" s="96"/>
      <c r="G48" s="96" t="s">
        <v>497</v>
      </c>
      <c r="H48" s="96">
        <v>80</v>
      </c>
      <c r="I48" s="96">
        <v>24.6</v>
      </c>
      <c r="J48" s="96">
        <v>0</v>
      </c>
      <c r="K48" s="96">
        <v>24.6</v>
      </c>
      <c r="L48" s="96">
        <v>24.6</v>
      </c>
      <c r="M48" s="118"/>
    </row>
    <row r="49" spans="1:13" ht="30.75" customHeight="1" x14ac:dyDescent="0.2">
      <c r="A49" s="210"/>
      <c r="B49" s="210"/>
      <c r="C49" s="113" t="s">
        <v>306</v>
      </c>
      <c r="D49" s="104" t="s">
        <v>538</v>
      </c>
      <c r="E49" s="93"/>
      <c r="F49" s="99"/>
      <c r="G49" s="93"/>
      <c r="H49" s="93"/>
      <c r="I49" s="104">
        <v>50</v>
      </c>
      <c r="J49" s="104">
        <v>0</v>
      </c>
      <c r="K49" s="104">
        <v>50</v>
      </c>
      <c r="L49" s="100">
        <v>50</v>
      </c>
      <c r="M49" s="104" t="s">
        <v>539</v>
      </c>
    </row>
    <row r="50" spans="1:13" ht="30.75" customHeight="1" x14ac:dyDescent="0.2">
      <c r="A50" s="210"/>
      <c r="B50" s="210"/>
      <c r="C50" s="96" t="s">
        <v>311</v>
      </c>
      <c r="D50" s="96" t="s">
        <v>557</v>
      </c>
      <c r="E50" s="96"/>
      <c r="F50" s="96"/>
      <c r="G50" s="96" t="s">
        <v>558</v>
      </c>
      <c r="H50" s="96"/>
      <c r="I50" s="96">
        <v>4</v>
      </c>
      <c r="J50" s="96">
        <v>0</v>
      </c>
      <c r="K50" s="96">
        <v>4</v>
      </c>
      <c r="L50" s="96">
        <v>4</v>
      </c>
      <c r="M50" s="118" t="s">
        <v>539</v>
      </c>
    </row>
    <row r="51" spans="1:13" ht="30.75" customHeight="1" x14ac:dyDescent="0.2">
      <c r="A51" s="210"/>
      <c r="B51" s="211" t="s">
        <v>313</v>
      </c>
      <c r="C51" s="96" t="s">
        <v>559</v>
      </c>
      <c r="D51" s="96" t="s">
        <v>550</v>
      </c>
      <c r="E51" s="96"/>
      <c r="F51" s="96"/>
      <c r="G51" s="96" t="s">
        <v>551</v>
      </c>
      <c r="H51" s="96"/>
      <c r="I51" s="96">
        <v>10</v>
      </c>
      <c r="J51" s="96">
        <v>0</v>
      </c>
      <c r="K51" s="96">
        <v>10</v>
      </c>
      <c r="L51" s="96">
        <v>10</v>
      </c>
      <c r="M51" s="96" t="s">
        <v>560</v>
      </c>
    </row>
    <row r="52" spans="1:13" ht="30.75" customHeight="1" x14ac:dyDescent="0.2">
      <c r="A52" s="210"/>
      <c r="B52" s="211"/>
      <c r="C52" s="96" t="s">
        <v>561</v>
      </c>
      <c r="D52" s="96" t="s">
        <v>562</v>
      </c>
      <c r="E52" s="96"/>
      <c r="F52" s="96"/>
      <c r="G52" s="96" t="s">
        <v>563</v>
      </c>
      <c r="H52" s="96" t="s">
        <v>564</v>
      </c>
      <c r="I52" s="96">
        <v>1</v>
      </c>
      <c r="J52" s="96">
        <v>0</v>
      </c>
      <c r="K52" s="96">
        <v>1</v>
      </c>
      <c r="L52" s="96">
        <v>1</v>
      </c>
      <c r="M52" s="118" t="s">
        <v>539</v>
      </c>
    </row>
    <row r="53" spans="1:13" ht="30.75" customHeight="1" x14ac:dyDescent="0.2">
      <c r="A53" s="210"/>
      <c r="B53" s="96" t="s">
        <v>318</v>
      </c>
      <c r="C53" s="96" t="s">
        <v>324</v>
      </c>
      <c r="D53" s="96" t="s">
        <v>565</v>
      </c>
      <c r="E53" s="96"/>
      <c r="F53" s="96"/>
      <c r="G53" s="96"/>
      <c r="H53" s="96"/>
      <c r="I53" s="96">
        <v>30</v>
      </c>
      <c r="J53" s="96">
        <v>0</v>
      </c>
      <c r="K53" s="96">
        <v>30</v>
      </c>
      <c r="L53" s="96">
        <v>30</v>
      </c>
      <c r="M53" s="118" t="s">
        <v>539</v>
      </c>
    </row>
    <row r="54" spans="1:13" ht="30.75" customHeight="1" x14ac:dyDescent="0.2">
      <c r="A54" s="210"/>
      <c r="B54" s="96" t="s">
        <v>320</v>
      </c>
      <c r="C54" s="93" t="s">
        <v>326</v>
      </c>
      <c r="D54" s="93" t="s">
        <v>562</v>
      </c>
      <c r="E54" s="93"/>
      <c r="F54" s="93"/>
      <c r="G54" s="119" t="s">
        <v>563</v>
      </c>
      <c r="H54" s="93" t="s">
        <v>566</v>
      </c>
      <c r="I54" s="93">
        <v>3</v>
      </c>
      <c r="J54" s="94">
        <v>0</v>
      </c>
      <c r="K54" s="93">
        <v>3</v>
      </c>
      <c r="L54" s="93">
        <v>3</v>
      </c>
      <c r="M54" s="94" t="s">
        <v>539</v>
      </c>
    </row>
    <row r="55" spans="1:13" ht="30.75" customHeight="1" x14ac:dyDescent="0.2">
      <c r="A55" s="210"/>
      <c r="B55" s="96" t="s">
        <v>65</v>
      </c>
      <c r="C55" s="93" t="s">
        <v>567</v>
      </c>
      <c r="D55" s="93" t="s">
        <v>562</v>
      </c>
      <c r="E55" s="93"/>
      <c r="F55" s="93"/>
      <c r="G55" s="119" t="s">
        <v>563</v>
      </c>
      <c r="H55" s="93" t="s">
        <v>564</v>
      </c>
      <c r="I55" s="93">
        <v>1</v>
      </c>
      <c r="J55" s="94">
        <v>0</v>
      </c>
      <c r="K55" s="93">
        <v>1</v>
      </c>
      <c r="L55" s="93">
        <v>1</v>
      </c>
      <c r="M55" s="94" t="s">
        <v>539</v>
      </c>
    </row>
    <row r="56" spans="1:13" ht="30.75" customHeight="1" x14ac:dyDescent="0.2">
      <c r="A56" s="210"/>
      <c r="B56" s="93" t="s">
        <v>66</v>
      </c>
      <c r="C56" s="93" t="s">
        <v>568</v>
      </c>
      <c r="D56" s="93" t="s">
        <v>562</v>
      </c>
      <c r="E56" s="93"/>
      <c r="F56" s="93"/>
      <c r="G56" s="119" t="s">
        <v>563</v>
      </c>
      <c r="H56" s="93" t="s">
        <v>566</v>
      </c>
      <c r="I56" s="93">
        <v>3</v>
      </c>
      <c r="J56" s="94">
        <v>0</v>
      </c>
      <c r="K56" s="93">
        <v>3</v>
      </c>
      <c r="L56" s="93">
        <v>3</v>
      </c>
      <c r="M56" s="94" t="s">
        <v>539</v>
      </c>
    </row>
    <row r="57" spans="1:13" ht="30.75" customHeight="1" x14ac:dyDescent="0.2">
      <c r="A57" s="210"/>
      <c r="B57" s="93" t="s">
        <v>322</v>
      </c>
      <c r="C57" s="93" t="s">
        <v>328</v>
      </c>
      <c r="D57" s="93" t="s">
        <v>562</v>
      </c>
      <c r="E57" s="93"/>
      <c r="F57" s="93"/>
      <c r="G57" s="119" t="s">
        <v>563</v>
      </c>
      <c r="H57" s="93" t="s">
        <v>569</v>
      </c>
      <c r="I57" s="93">
        <v>6</v>
      </c>
      <c r="J57" s="94">
        <v>0</v>
      </c>
      <c r="K57" s="93">
        <v>6</v>
      </c>
      <c r="L57" s="93">
        <v>6</v>
      </c>
      <c r="M57" s="94" t="s">
        <v>539</v>
      </c>
    </row>
    <row r="58" spans="1:13" ht="30.75" customHeight="1" x14ac:dyDescent="0.2">
      <c r="A58" s="210"/>
      <c r="B58" s="93" t="s">
        <v>67</v>
      </c>
      <c r="C58" s="93" t="s">
        <v>570</v>
      </c>
      <c r="D58" s="93" t="s">
        <v>562</v>
      </c>
      <c r="E58" s="93"/>
      <c r="F58" s="93"/>
      <c r="G58" s="119" t="s">
        <v>563</v>
      </c>
      <c r="H58" s="93" t="s">
        <v>569</v>
      </c>
      <c r="I58" s="93">
        <v>6</v>
      </c>
      <c r="J58" s="94">
        <v>0</v>
      </c>
      <c r="K58" s="93">
        <v>6</v>
      </c>
      <c r="L58" s="93">
        <v>6</v>
      </c>
      <c r="M58" s="94" t="s">
        <v>539</v>
      </c>
    </row>
    <row r="59" spans="1:13" s="117" customFormat="1" ht="30.75" customHeight="1" x14ac:dyDescent="0.2">
      <c r="A59" s="204" t="s">
        <v>69</v>
      </c>
      <c r="B59" s="204"/>
      <c r="C59" s="108"/>
      <c r="D59" s="108"/>
      <c r="E59" s="108"/>
      <c r="F59" s="108"/>
      <c r="G59" s="108"/>
      <c r="H59" s="108"/>
      <c r="I59" s="108">
        <f t="shared" ref="I59:L59" si="5">SUM(I60:I63)</f>
        <v>12</v>
      </c>
      <c r="J59" s="108">
        <f t="shared" si="5"/>
        <v>0</v>
      </c>
      <c r="K59" s="108">
        <f t="shared" si="5"/>
        <v>12</v>
      </c>
      <c r="L59" s="108">
        <f t="shared" si="5"/>
        <v>12</v>
      </c>
      <c r="M59" s="108"/>
    </row>
    <row r="60" spans="1:13" ht="30.75" customHeight="1" x14ac:dyDescent="0.2">
      <c r="A60" s="201" t="s">
        <v>68</v>
      </c>
      <c r="B60" s="96" t="s">
        <v>60</v>
      </c>
      <c r="C60" s="118" t="s">
        <v>330</v>
      </c>
      <c r="D60" s="96" t="s">
        <v>557</v>
      </c>
      <c r="E60" s="96"/>
      <c r="F60" s="118"/>
      <c r="G60" s="96" t="s">
        <v>558</v>
      </c>
      <c r="H60" s="96"/>
      <c r="I60" s="96">
        <v>4</v>
      </c>
      <c r="J60" s="96">
        <v>0</v>
      </c>
      <c r="K60" s="96">
        <v>4</v>
      </c>
      <c r="L60" s="96">
        <v>4</v>
      </c>
      <c r="M60" s="118" t="s">
        <v>539</v>
      </c>
    </row>
    <row r="61" spans="1:13" ht="30.75" customHeight="1" x14ac:dyDescent="0.2">
      <c r="A61" s="202"/>
      <c r="B61" s="93" t="s">
        <v>332</v>
      </c>
      <c r="C61" s="93" t="s">
        <v>336</v>
      </c>
      <c r="D61" s="93" t="s">
        <v>562</v>
      </c>
      <c r="E61" s="93"/>
      <c r="F61" s="93"/>
      <c r="G61" s="119" t="s">
        <v>563</v>
      </c>
      <c r="H61" s="93" t="s">
        <v>566</v>
      </c>
      <c r="I61" s="93">
        <v>3</v>
      </c>
      <c r="J61" s="94">
        <v>0</v>
      </c>
      <c r="K61" s="93">
        <v>3</v>
      </c>
      <c r="L61" s="93">
        <v>3</v>
      </c>
      <c r="M61" s="94" t="s">
        <v>539</v>
      </c>
    </row>
    <row r="62" spans="1:13" ht="30.75" customHeight="1" x14ac:dyDescent="0.2">
      <c r="A62" s="202"/>
      <c r="B62" s="93" t="s">
        <v>334</v>
      </c>
      <c r="C62" s="93" t="s">
        <v>338</v>
      </c>
      <c r="D62" s="93" t="s">
        <v>562</v>
      </c>
      <c r="E62" s="93"/>
      <c r="F62" s="93"/>
      <c r="G62" s="119" t="s">
        <v>563</v>
      </c>
      <c r="H62" s="93" t="s">
        <v>571</v>
      </c>
      <c r="I62" s="93">
        <v>2</v>
      </c>
      <c r="J62" s="94">
        <v>0</v>
      </c>
      <c r="K62" s="93">
        <v>2</v>
      </c>
      <c r="L62" s="93">
        <v>2</v>
      </c>
      <c r="M62" s="94" t="s">
        <v>539</v>
      </c>
    </row>
    <row r="63" spans="1:13" ht="30.75" customHeight="1" x14ac:dyDescent="0.2">
      <c r="A63" s="205"/>
      <c r="B63" s="93" t="s">
        <v>72</v>
      </c>
      <c r="C63" s="93" t="s">
        <v>572</v>
      </c>
      <c r="D63" s="93" t="s">
        <v>562</v>
      </c>
      <c r="E63" s="93"/>
      <c r="F63" s="93"/>
      <c r="G63" s="119" t="s">
        <v>563</v>
      </c>
      <c r="H63" s="93" t="s">
        <v>566</v>
      </c>
      <c r="I63" s="93">
        <v>3</v>
      </c>
      <c r="J63" s="94">
        <v>0</v>
      </c>
      <c r="K63" s="93">
        <v>3</v>
      </c>
      <c r="L63" s="93">
        <v>3</v>
      </c>
      <c r="M63" s="94" t="s">
        <v>539</v>
      </c>
    </row>
    <row r="64" spans="1:13" s="117" customFormat="1" ht="30.75" customHeight="1" x14ac:dyDescent="0.2">
      <c r="A64" s="204" t="s">
        <v>82</v>
      </c>
      <c r="B64" s="204"/>
      <c r="C64" s="116"/>
      <c r="D64" s="108"/>
      <c r="E64" s="108"/>
      <c r="F64" s="116"/>
      <c r="G64" s="108"/>
      <c r="H64" s="108"/>
      <c r="I64" s="108">
        <f t="shared" ref="I64:L64" si="6">SUM(I65:I66)</f>
        <v>10</v>
      </c>
      <c r="J64" s="108">
        <f t="shared" si="6"/>
        <v>0</v>
      </c>
      <c r="K64" s="108">
        <f t="shared" si="6"/>
        <v>10</v>
      </c>
      <c r="L64" s="108">
        <f t="shared" si="6"/>
        <v>10</v>
      </c>
      <c r="M64" s="108"/>
    </row>
    <row r="65" spans="1:13" ht="30.75" customHeight="1" x14ac:dyDescent="0.2">
      <c r="A65" s="201" t="s">
        <v>81</v>
      </c>
      <c r="B65" s="96" t="s">
        <v>60</v>
      </c>
      <c r="C65" s="118" t="s">
        <v>340</v>
      </c>
      <c r="D65" s="96" t="s">
        <v>557</v>
      </c>
      <c r="E65" s="96"/>
      <c r="F65" s="118"/>
      <c r="G65" s="96" t="s">
        <v>558</v>
      </c>
      <c r="H65" s="96"/>
      <c r="I65" s="96">
        <v>4</v>
      </c>
      <c r="J65" s="96">
        <v>0</v>
      </c>
      <c r="K65" s="96">
        <v>4</v>
      </c>
      <c r="L65" s="96">
        <v>4</v>
      </c>
      <c r="M65" s="118" t="s">
        <v>539</v>
      </c>
    </row>
    <row r="66" spans="1:13" ht="30.75" customHeight="1" x14ac:dyDescent="0.2">
      <c r="A66" s="205"/>
      <c r="B66" s="93" t="s">
        <v>342</v>
      </c>
      <c r="C66" s="93" t="s">
        <v>344</v>
      </c>
      <c r="D66" s="93" t="s">
        <v>562</v>
      </c>
      <c r="E66" s="93"/>
      <c r="F66" s="93"/>
      <c r="G66" s="119" t="s">
        <v>563</v>
      </c>
      <c r="H66" s="93" t="s">
        <v>569</v>
      </c>
      <c r="I66" s="93">
        <v>6</v>
      </c>
      <c r="J66" s="94">
        <v>0</v>
      </c>
      <c r="K66" s="93">
        <v>6</v>
      </c>
      <c r="L66" s="93">
        <v>6</v>
      </c>
      <c r="M66" s="94" t="s">
        <v>539</v>
      </c>
    </row>
    <row r="67" spans="1:13" s="117" customFormat="1" ht="30.75" customHeight="1" x14ac:dyDescent="0.2">
      <c r="A67" s="204" t="s">
        <v>87</v>
      </c>
      <c r="B67" s="204"/>
      <c r="C67" s="108"/>
      <c r="D67" s="108"/>
      <c r="E67" s="108"/>
      <c r="F67" s="108"/>
      <c r="G67" s="108"/>
      <c r="H67" s="108"/>
      <c r="I67" s="108">
        <f t="shared" ref="I67:L67" si="7">SUM(I68:I76)</f>
        <v>34</v>
      </c>
      <c r="J67" s="108">
        <f t="shared" si="7"/>
        <v>10</v>
      </c>
      <c r="K67" s="108">
        <f t="shared" si="7"/>
        <v>24</v>
      </c>
      <c r="L67" s="108">
        <f t="shared" si="7"/>
        <v>24</v>
      </c>
      <c r="M67" s="108"/>
    </row>
    <row r="68" spans="1:13" ht="30.75" customHeight="1" x14ac:dyDescent="0.2">
      <c r="A68" s="201" t="s">
        <v>86</v>
      </c>
      <c r="B68" s="210" t="s">
        <v>60</v>
      </c>
      <c r="C68" s="96" t="s">
        <v>573</v>
      </c>
      <c r="D68" s="96" t="s">
        <v>550</v>
      </c>
      <c r="E68" s="118"/>
      <c r="F68" s="118"/>
      <c r="G68" s="96" t="s">
        <v>551</v>
      </c>
      <c r="H68" s="118"/>
      <c r="I68" s="118">
        <v>10</v>
      </c>
      <c r="J68" s="118">
        <v>0</v>
      </c>
      <c r="K68" s="118">
        <v>10</v>
      </c>
      <c r="L68" s="118">
        <v>10</v>
      </c>
      <c r="M68" s="207" t="s">
        <v>574</v>
      </c>
    </row>
    <row r="69" spans="1:13" ht="30.75" customHeight="1" x14ac:dyDescent="0.2">
      <c r="A69" s="206"/>
      <c r="B69" s="210"/>
      <c r="C69" s="96" t="s">
        <v>575</v>
      </c>
      <c r="D69" s="96" t="s">
        <v>550</v>
      </c>
      <c r="E69" s="118"/>
      <c r="F69" s="118"/>
      <c r="G69" s="96" t="s">
        <v>551</v>
      </c>
      <c r="H69" s="118"/>
      <c r="I69" s="118">
        <v>0</v>
      </c>
      <c r="J69" s="118">
        <v>10</v>
      </c>
      <c r="K69" s="118">
        <v>-10</v>
      </c>
      <c r="L69" s="118">
        <v>-10</v>
      </c>
      <c r="M69" s="207"/>
    </row>
    <row r="70" spans="1:13" ht="30.75" customHeight="1" x14ac:dyDescent="0.2">
      <c r="A70" s="206"/>
      <c r="B70" s="210"/>
      <c r="C70" s="96" t="s">
        <v>576</v>
      </c>
      <c r="D70" s="96" t="s">
        <v>557</v>
      </c>
      <c r="E70" s="96"/>
      <c r="F70" s="118"/>
      <c r="G70" s="96" t="s">
        <v>558</v>
      </c>
      <c r="H70" s="96"/>
      <c r="I70" s="96">
        <v>4</v>
      </c>
      <c r="J70" s="96">
        <v>0</v>
      </c>
      <c r="K70" s="96">
        <v>4</v>
      </c>
      <c r="L70" s="96">
        <v>4</v>
      </c>
      <c r="M70" s="118" t="s">
        <v>539</v>
      </c>
    </row>
    <row r="71" spans="1:13" ht="30.75" customHeight="1" x14ac:dyDescent="0.2">
      <c r="A71" s="202"/>
      <c r="B71" s="93" t="s">
        <v>577</v>
      </c>
      <c r="C71" s="93" t="s">
        <v>578</v>
      </c>
      <c r="D71" s="93" t="s">
        <v>562</v>
      </c>
      <c r="E71" s="93"/>
      <c r="F71" s="93"/>
      <c r="G71" s="119" t="s">
        <v>563</v>
      </c>
      <c r="H71" s="93" t="s">
        <v>571</v>
      </c>
      <c r="I71" s="93">
        <v>2</v>
      </c>
      <c r="J71" s="94">
        <v>0</v>
      </c>
      <c r="K71" s="93">
        <v>2</v>
      </c>
      <c r="L71" s="93">
        <v>2</v>
      </c>
      <c r="M71" s="94" t="s">
        <v>539</v>
      </c>
    </row>
    <row r="72" spans="1:13" ht="30.75" customHeight="1" x14ac:dyDescent="0.2">
      <c r="A72" s="202"/>
      <c r="B72" s="93" t="s">
        <v>579</v>
      </c>
      <c r="C72" s="93" t="s">
        <v>580</v>
      </c>
      <c r="D72" s="93" t="s">
        <v>562</v>
      </c>
      <c r="E72" s="93"/>
      <c r="F72" s="93"/>
      <c r="G72" s="119" t="s">
        <v>563</v>
      </c>
      <c r="H72" s="93" t="s">
        <v>564</v>
      </c>
      <c r="I72" s="93">
        <v>1</v>
      </c>
      <c r="J72" s="94">
        <v>0</v>
      </c>
      <c r="K72" s="93">
        <v>1</v>
      </c>
      <c r="L72" s="93">
        <v>1</v>
      </c>
      <c r="M72" s="94" t="s">
        <v>539</v>
      </c>
    </row>
    <row r="73" spans="1:13" ht="30.75" customHeight="1" x14ac:dyDescent="0.2">
      <c r="A73" s="202"/>
      <c r="B73" s="93" t="s">
        <v>581</v>
      </c>
      <c r="C73" s="93" t="s">
        <v>582</v>
      </c>
      <c r="D73" s="93" t="s">
        <v>562</v>
      </c>
      <c r="E73" s="93"/>
      <c r="F73" s="93"/>
      <c r="G73" s="119" t="s">
        <v>563</v>
      </c>
      <c r="H73" s="93" t="s">
        <v>571</v>
      </c>
      <c r="I73" s="93">
        <v>2</v>
      </c>
      <c r="J73" s="94">
        <v>0</v>
      </c>
      <c r="K73" s="93">
        <v>2</v>
      </c>
      <c r="L73" s="93">
        <v>2</v>
      </c>
      <c r="M73" s="94" t="s">
        <v>539</v>
      </c>
    </row>
    <row r="74" spans="1:13" ht="30.75" customHeight="1" x14ac:dyDescent="0.2">
      <c r="A74" s="202"/>
      <c r="B74" s="93" t="s">
        <v>89</v>
      </c>
      <c r="C74" s="93" t="s">
        <v>583</v>
      </c>
      <c r="D74" s="93" t="s">
        <v>562</v>
      </c>
      <c r="E74" s="93"/>
      <c r="F74" s="93"/>
      <c r="G74" s="119" t="s">
        <v>563</v>
      </c>
      <c r="H74" s="93" t="s">
        <v>566</v>
      </c>
      <c r="I74" s="93">
        <v>3</v>
      </c>
      <c r="J74" s="94">
        <v>0</v>
      </c>
      <c r="K74" s="93">
        <v>3</v>
      </c>
      <c r="L74" s="93">
        <v>3</v>
      </c>
      <c r="M74" s="94" t="s">
        <v>539</v>
      </c>
    </row>
    <row r="75" spans="1:13" ht="30.75" customHeight="1" x14ac:dyDescent="0.2">
      <c r="A75" s="202"/>
      <c r="B75" s="93" t="s">
        <v>353</v>
      </c>
      <c r="C75" s="93" t="s">
        <v>584</v>
      </c>
      <c r="D75" s="93" t="s">
        <v>562</v>
      </c>
      <c r="E75" s="93"/>
      <c r="F75" s="93"/>
      <c r="G75" s="119" t="s">
        <v>563</v>
      </c>
      <c r="H75" s="93" t="s">
        <v>569</v>
      </c>
      <c r="I75" s="93">
        <v>6</v>
      </c>
      <c r="J75" s="94">
        <v>0</v>
      </c>
      <c r="K75" s="93">
        <v>6</v>
      </c>
      <c r="L75" s="93">
        <v>6</v>
      </c>
      <c r="M75" s="94" t="s">
        <v>539</v>
      </c>
    </row>
    <row r="76" spans="1:13" ht="30.75" customHeight="1" x14ac:dyDescent="0.2">
      <c r="A76" s="205"/>
      <c r="B76" s="93" t="s">
        <v>93</v>
      </c>
      <c r="C76" s="93" t="s">
        <v>585</v>
      </c>
      <c r="D76" s="93" t="s">
        <v>562</v>
      </c>
      <c r="E76" s="93"/>
      <c r="F76" s="93"/>
      <c r="G76" s="119" t="s">
        <v>563</v>
      </c>
      <c r="H76" s="93" t="s">
        <v>569</v>
      </c>
      <c r="I76" s="93">
        <v>6</v>
      </c>
      <c r="J76" s="94">
        <v>0</v>
      </c>
      <c r="K76" s="93">
        <v>6</v>
      </c>
      <c r="L76" s="93">
        <v>6</v>
      </c>
      <c r="M76" s="94" t="s">
        <v>539</v>
      </c>
    </row>
    <row r="77" spans="1:13" s="117" customFormat="1" ht="30.75" customHeight="1" x14ac:dyDescent="0.2">
      <c r="A77" s="204" t="s">
        <v>99</v>
      </c>
      <c r="B77" s="204"/>
      <c r="C77" s="108"/>
      <c r="D77" s="108"/>
      <c r="E77" s="116"/>
      <c r="F77" s="116"/>
      <c r="G77" s="108"/>
      <c r="H77" s="116"/>
      <c r="I77" s="108">
        <f>SUM(I78:I82)</f>
        <v>42</v>
      </c>
      <c r="J77" s="108">
        <f>SUM(J78:J82)</f>
        <v>0</v>
      </c>
      <c r="K77" s="108">
        <f>SUM(K78:K82)</f>
        <v>42</v>
      </c>
      <c r="L77" s="108">
        <f>SUM(L78:L82)</f>
        <v>42</v>
      </c>
      <c r="M77" s="107"/>
    </row>
    <row r="78" spans="1:13" ht="30.75" customHeight="1" x14ac:dyDescent="0.2">
      <c r="A78" s="201" t="s">
        <v>98</v>
      </c>
      <c r="B78" s="118" t="s">
        <v>60</v>
      </c>
      <c r="C78" s="96" t="s">
        <v>586</v>
      </c>
      <c r="D78" s="96" t="s">
        <v>557</v>
      </c>
      <c r="E78" s="96"/>
      <c r="F78" s="118"/>
      <c r="G78" s="96" t="s">
        <v>558</v>
      </c>
      <c r="H78" s="96"/>
      <c r="I78" s="96">
        <v>4</v>
      </c>
      <c r="J78" s="96">
        <v>0</v>
      </c>
      <c r="K78" s="96">
        <v>4</v>
      </c>
      <c r="L78" s="96">
        <v>4</v>
      </c>
      <c r="M78" s="118" t="s">
        <v>539</v>
      </c>
    </row>
    <row r="79" spans="1:13" ht="30.75" customHeight="1" x14ac:dyDescent="0.2">
      <c r="A79" s="202"/>
      <c r="B79" s="93" t="s">
        <v>362</v>
      </c>
      <c r="C79" s="93" t="s">
        <v>364</v>
      </c>
      <c r="D79" s="93" t="s">
        <v>562</v>
      </c>
      <c r="E79" s="93"/>
      <c r="F79" s="93"/>
      <c r="G79" s="119" t="s">
        <v>563</v>
      </c>
      <c r="H79" s="93" t="s">
        <v>569</v>
      </c>
      <c r="I79" s="93">
        <v>6</v>
      </c>
      <c r="J79" s="94">
        <v>0</v>
      </c>
      <c r="K79" s="93">
        <v>6</v>
      </c>
      <c r="L79" s="93">
        <v>6</v>
      </c>
      <c r="M79" s="94" t="s">
        <v>539</v>
      </c>
    </row>
    <row r="80" spans="1:13" ht="30.75" customHeight="1" x14ac:dyDescent="0.2">
      <c r="A80" s="202"/>
      <c r="B80" s="93" t="s">
        <v>101</v>
      </c>
      <c r="C80" s="93" t="s">
        <v>587</v>
      </c>
      <c r="D80" s="93" t="s">
        <v>562</v>
      </c>
      <c r="E80" s="93"/>
      <c r="F80" s="93"/>
      <c r="G80" s="119" t="s">
        <v>563</v>
      </c>
      <c r="H80" s="93" t="s">
        <v>569</v>
      </c>
      <c r="I80" s="93">
        <v>6</v>
      </c>
      <c r="J80" s="94">
        <v>0</v>
      </c>
      <c r="K80" s="93">
        <v>6</v>
      </c>
      <c r="L80" s="93">
        <v>6</v>
      </c>
      <c r="M80" s="94" t="s">
        <v>539</v>
      </c>
    </row>
    <row r="81" spans="1:13" ht="30.75" customHeight="1" x14ac:dyDescent="0.2">
      <c r="A81" s="202"/>
      <c r="B81" s="208" t="s">
        <v>104</v>
      </c>
      <c r="C81" s="208" t="s">
        <v>614</v>
      </c>
      <c r="D81" s="93" t="s">
        <v>588</v>
      </c>
      <c r="E81" s="93"/>
      <c r="F81" s="93"/>
      <c r="G81" s="119" t="s">
        <v>589</v>
      </c>
      <c r="H81" s="93"/>
      <c r="I81" s="93">
        <v>20</v>
      </c>
      <c r="J81" s="94">
        <v>0</v>
      </c>
      <c r="K81" s="93">
        <v>20</v>
      </c>
      <c r="L81" s="93">
        <v>20</v>
      </c>
      <c r="M81" s="94" t="s">
        <v>539</v>
      </c>
    </row>
    <row r="82" spans="1:13" ht="30.75" customHeight="1" x14ac:dyDescent="0.2">
      <c r="A82" s="205"/>
      <c r="B82" s="209"/>
      <c r="C82" s="209"/>
      <c r="D82" s="93" t="s">
        <v>562</v>
      </c>
      <c r="E82" s="93"/>
      <c r="F82" s="93"/>
      <c r="G82" s="119" t="s">
        <v>563</v>
      </c>
      <c r="H82" s="93" t="s">
        <v>569</v>
      </c>
      <c r="I82" s="93">
        <v>6</v>
      </c>
      <c r="J82" s="94">
        <v>0</v>
      </c>
      <c r="K82" s="93">
        <v>6</v>
      </c>
      <c r="L82" s="93">
        <v>6</v>
      </c>
      <c r="M82" s="94" t="s">
        <v>539</v>
      </c>
    </row>
    <row r="83" spans="1:13" s="117" customFormat="1" ht="30.75" customHeight="1" x14ac:dyDescent="0.2">
      <c r="A83" s="204" t="s">
        <v>112</v>
      </c>
      <c r="B83" s="204"/>
      <c r="C83" s="108"/>
      <c r="D83" s="108"/>
      <c r="E83" s="108"/>
      <c r="F83" s="116"/>
      <c r="G83" s="108"/>
      <c r="H83" s="108"/>
      <c r="I83" s="108">
        <f t="shared" ref="I83:L83" si="8">SUM(I84:I87)</f>
        <v>10</v>
      </c>
      <c r="J83" s="108">
        <f t="shared" si="8"/>
        <v>20</v>
      </c>
      <c r="K83" s="108">
        <f t="shared" si="8"/>
        <v>-10</v>
      </c>
      <c r="L83" s="108">
        <f t="shared" si="8"/>
        <v>-10</v>
      </c>
      <c r="M83" s="116"/>
    </row>
    <row r="84" spans="1:13" ht="30.75" customHeight="1" x14ac:dyDescent="0.2">
      <c r="A84" s="201" t="s">
        <v>111</v>
      </c>
      <c r="B84" s="118" t="s">
        <v>60</v>
      </c>
      <c r="C84" s="96" t="s">
        <v>613</v>
      </c>
      <c r="D84" s="96" t="s">
        <v>557</v>
      </c>
      <c r="E84" s="96"/>
      <c r="F84" s="118"/>
      <c r="G84" s="96" t="s">
        <v>558</v>
      </c>
      <c r="H84" s="96"/>
      <c r="I84" s="96">
        <v>4</v>
      </c>
      <c r="J84" s="96">
        <v>0</v>
      </c>
      <c r="K84" s="96">
        <v>4</v>
      </c>
      <c r="L84" s="96">
        <v>4</v>
      </c>
      <c r="M84" s="118" t="s">
        <v>539</v>
      </c>
    </row>
    <row r="85" spans="1:13" ht="30.75" customHeight="1" x14ac:dyDescent="0.2">
      <c r="A85" s="206"/>
      <c r="B85" s="118" t="s">
        <v>403</v>
      </c>
      <c r="C85" s="96" t="s">
        <v>407</v>
      </c>
      <c r="D85" s="96" t="s">
        <v>550</v>
      </c>
      <c r="E85" s="96"/>
      <c r="F85" s="96"/>
      <c r="G85" s="96" t="s">
        <v>551</v>
      </c>
      <c r="H85" s="96"/>
      <c r="I85" s="96">
        <v>0</v>
      </c>
      <c r="J85" s="96">
        <v>10</v>
      </c>
      <c r="K85" s="96">
        <v>-10</v>
      </c>
      <c r="L85" s="96">
        <v>-10</v>
      </c>
      <c r="M85" s="96" t="s">
        <v>590</v>
      </c>
    </row>
    <row r="86" spans="1:13" ht="30.75" customHeight="1" x14ac:dyDescent="0.2">
      <c r="A86" s="206"/>
      <c r="B86" s="96" t="s">
        <v>405</v>
      </c>
      <c r="C86" s="96" t="s">
        <v>591</v>
      </c>
      <c r="D86" s="96" t="s">
        <v>550</v>
      </c>
      <c r="E86" s="96"/>
      <c r="F86" s="96"/>
      <c r="G86" s="96" t="s">
        <v>551</v>
      </c>
      <c r="H86" s="96"/>
      <c r="I86" s="96">
        <v>0</v>
      </c>
      <c r="J86" s="96">
        <v>10</v>
      </c>
      <c r="K86" s="96">
        <v>-10</v>
      </c>
      <c r="L86" s="96">
        <v>-10</v>
      </c>
      <c r="M86" s="96" t="s">
        <v>592</v>
      </c>
    </row>
    <row r="87" spans="1:13" ht="30.75" customHeight="1" x14ac:dyDescent="0.2">
      <c r="A87" s="205"/>
      <c r="B87" s="93" t="s">
        <v>116</v>
      </c>
      <c r="C87" s="93" t="s">
        <v>615</v>
      </c>
      <c r="D87" s="93" t="s">
        <v>562</v>
      </c>
      <c r="E87" s="93"/>
      <c r="F87" s="93"/>
      <c r="G87" s="119" t="s">
        <v>563</v>
      </c>
      <c r="H87" s="93" t="s">
        <v>569</v>
      </c>
      <c r="I87" s="93">
        <v>6</v>
      </c>
      <c r="J87" s="94">
        <v>0</v>
      </c>
      <c r="K87" s="93">
        <v>6</v>
      </c>
      <c r="L87" s="93">
        <v>6</v>
      </c>
      <c r="M87" s="94" t="s">
        <v>539</v>
      </c>
    </row>
    <row r="88" spans="1:13" s="117" customFormat="1" ht="30.75" customHeight="1" x14ac:dyDescent="0.2">
      <c r="A88" s="204" t="s">
        <v>120</v>
      </c>
      <c r="B88" s="204"/>
      <c r="C88" s="108"/>
      <c r="D88" s="108"/>
      <c r="E88" s="108"/>
      <c r="F88" s="108"/>
      <c r="G88" s="108"/>
      <c r="H88" s="108"/>
      <c r="I88" s="108">
        <f t="shared" ref="I88:L88" si="9">SUM(I89:I90)</f>
        <v>10</v>
      </c>
      <c r="J88" s="108">
        <f t="shared" si="9"/>
        <v>0</v>
      </c>
      <c r="K88" s="108">
        <f t="shared" si="9"/>
        <v>10</v>
      </c>
      <c r="L88" s="108">
        <f t="shared" si="9"/>
        <v>10</v>
      </c>
      <c r="M88" s="108"/>
    </row>
    <row r="89" spans="1:13" ht="30.75" customHeight="1" x14ac:dyDescent="0.2">
      <c r="A89" s="201" t="s">
        <v>119</v>
      </c>
      <c r="B89" s="96" t="s">
        <v>60</v>
      </c>
      <c r="C89" s="96" t="s">
        <v>593</v>
      </c>
      <c r="D89" s="96" t="s">
        <v>557</v>
      </c>
      <c r="E89" s="96"/>
      <c r="F89" s="118"/>
      <c r="G89" s="96" t="s">
        <v>558</v>
      </c>
      <c r="H89" s="96"/>
      <c r="I89" s="96">
        <v>4</v>
      </c>
      <c r="J89" s="96">
        <v>0</v>
      </c>
      <c r="K89" s="96">
        <v>4</v>
      </c>
      <c r="L89" s="96">
        <v>4</v>
      </c>
      <c r="M89" s="118" t="s">
        <v>539</v>
      </c>
    </row>
    <row r="90" spans="1:13" s="120" customFormat="1" ht="30.75" customHeight="1" x14ac:dyDescent="0.2">
      <c r="A90" s="205"/>
      <c r="B90" s="93" t="s">
        <v>121</v>
      </c>
      <c r="C90" s="93" t="s">
        <v>594</v>
      </c>
      <c r="D90" s="93" t="s">
        <v>562</v>
      </c>
      <c r="E90" s="93"/>
      <c r="F90" s="93"/>
      <c r="G90" s="119" t="s">
        <v>563</v>
      </c>
      <c r="H90" s="93" t="s">
        <v>569</v>
      </c>
      <c r="I90" s="93">
        <v>6</v>
      </c>
      <c r="J90" s="94">
        <v>0</v>
      </c>
      <c r="K90" s="93">
        <v>6</v>
      </c>
      <c r="L90" s="93">
        <v>6</v>
      </c>
      <c r="M90" s="94" t="s">
        <v>539</v>
      </c>
    </row>
    <row r="91" spans="1:13" s="117" customFormat="1" ht="30.75" customHeight="1" x14ac:dyDescent="0.2">
      <c r="A91" s="204" t="s">
        <v>130</v>
      </c>
      <c r="B91" s="204"/>
      <c r="C91" s="108"/>
      <c r="D91" s="108"/>
      <c r="E91" s="108"/>
      <c r="F91" s="108"/>
      <c r="G91" s="108"/>
      <c r="H91" s="108"/>
      <c r="I91" s="108">
        <f t="shared" ref="I91:L91" si="10">SUM(I92:I94)</f>
        <v>12</v>
      </c>
      <c r="J91" s="108">
        <f t="shared" si="10"/>
        <v>0</v>
      </c>
      <c r="K91" s="108">
        <f t="shared" si="10"/>
        <v>12</v>
      </c>
      <c r="L91" s="108">
        <f t="shared" si="10"/>
        <v>12</v>
      </c>
      <c r="M91" s="108"/>
    </row>
    <row r="92" spans="1:13" ht="30.75" customHeight="1" x14ac:dyDescent="0.2">
      <c r="A92" s="201" t="s">
        <v>129</v>
      </c>
      <c r="B92" s="118" t="s">
        <v>60</v>
      </c>
      <c r="C92" s="96" t="s">
        <v>371</v>
      </c>
      <c r="D92" s="96" t="s">
        <v>557</v>
      </c>
      <c r="E92" s="96"/>
      <c r="F92" s="118"/>
      <c r="G92" s="96" t="s">
        <v>558</v>
      </c>
      <c r="H92" s="96"/>
      <c r="I92" s="96">
        <v>4</v>
      </c>
      <c r="J92" s="96">
        <v>0</v>
      </c>
      <c r="K92" s="96">
        <v>4</v>
      </c>
      <c r="L92" s="96">
        <v>4</v>
      </c>
      <c r="M92" s="118" t="s">
        <v>539</v>
      </c>
    </row>
    <row r="93" spans="1:13" ht="30.75" customHeight="1" x14ac:dyDescent="0.2">
      <c r="A93" s="202"/>
      <c r="B93" s="93" t="s">
        <v>372</v>
      </c>
      <c r="C93" s="93" t="s">
        <v>373</v>
      </c>
      <c r="D93" s="93" t="s">
        <v>562</v>
      </c>
      <c r="E93" s="93"/>
      <c r="F93" s="93"/>
      <c r="G93" s="119" t="s">
        <v>563</v>
      </c>
      <c r="H93" s="93" t="s">
        <v>595</v>
      </c>
      <c r="I93" s="93">
        <v>6</v>
      </c>
      <c r="J93" s="94">
        <v>0</v>
      </c>
      <c r="K93" s="93">
        <v>6</v>
      </c>
      <c r="L93" s="93">
        <v>6</v>
      </c>
      <c r="M93" s="94" t="s">
        <v>539</v>
      </c>
    </row>
    <row r="94" spans="1:13" ht="30.75" customHeight="1" x14ac:dyDescent="0.2">
      <c r="A94" s="205"/>
      <c r="B94" s="93" t="s">
        <v>374</v>
      </c>
      <c r="C94" s="93" t="s">
        <v>375</v>
      </c>
      <c r="D94" s="93" t="s">
        <v>562</v>
      </c>
      <c r="E94" s="93"/>
      <c r="F94" s="93"/>
      <c r="G94" s="119" t="s">
        <v>563</v>
      </c>
      <c r="H94" s="93" t="s">
        <v>596</v>
      </c>
      <c r="I94" s="93">
        <v>2</v>
      </c>
      <c r="J94" s="94">
        <v>0</v>
      </c>
      <c r="K94" s="93">
        <v>2</v>
      </c>
      <c r="L94" s="93">
        <v>2</v>
      </c>
      <c r="M94" s="94" t="s">
        <v>539</v>
      </c>
    </row>
    <row r="95" spans="1:13" s="117" customFormat="1" ht="30.75" customHeight="1" x14ac:dyDescent="0.2">
      <c r="A95" s="204" t="s">
        <v>135</v>
      </c>
      <c r="B95" s="204"/>
      <c r="C95" s="108"/>
      <c r="D95" s="108"/>
      <c r="E95" s="108"/>
      <c r="F95" s="108"/>
      <c r="G95" s="108"/>
      <c r="H95" s="108"/>
      <c r="I95" s="108">
        <f t="shared" ref="I95:L95" si="11">SUM(I96:I97)</f>
        <v>10</v>
      </c>
      <c r="J95" s="108">
        <f t="shared" si="11"/>
        <v>0</v>
      </c>
      <c r="K95" s="108">
        <f t="shared" si="11"/>
        <v>10</v>
      </c>
      <c r="L95" s="108">
        <f t="shared" si="11"/>
        <v>10</v>
      </c>
      <c r="M95" s="108"/>
    </row>
    <row r="96" spans="1:13" ht="30.75" customHeight="1" x14ac:dyDescent="0.2">
      <c r="A96" s="201" t="s">
        <v>134</v>
      </c>
      <c r="B96" s="118" t="s">
        <v>60</v>
      </c>
      <c r="C96" s="96" t="s">
        <v>377</v>
      </c>
      <c r="D96" s="96" t="s">
        <v>557</v>
      </c>
      <c r="E96" s="96"/>
      <c r="F96" s="118"/>
      <c r="G96" s="96" t="s">
        <v>558</v>
      </c>
      <c r="H96" s="96"/>
      <c r="I96" s="96">
        <v>4</v>
      </c>
      <c r="J96" s="96">
        <v>0</v>
      </c>
      <c r="K96" s="96">
        <v>4</v>
      </c>
      <c r="L96" s="96">
        <v>4</v>
      </c>
      <c r="M96" s="118" t="s">
        <v>539</v>
      </c>
    </row>
    <row r="97" spans="1:13" ht="30.75" customHeight="1" x14ac:dyDescent="0.2">
      <c r="A97" s="205"/>
      <c r="B97" s="93" t="s">
        <v>138</v>
      </c>
      <c r="C97" s="93" t="s">
        <v>378</v>
      </c>
      <c r="D97" s="93" t="s">
        <v>562</v>
      </c>
      <c r="E97" s="93"/>
      <c r="F97" s="93"/>
      <c r="G97" s="119" t="s">
        <v>563</v>
      </c>
      <c r="H97" s="93" t="s">
        <v>569</v>
      </c>
      <c r="I97" s="93">
        <v>6</v>
      </c>
      <c r="J97" s="94">
        <v>0</v>
      </c>
      <c r="K97" s="93">
        <v>6</v>
      </c>
      <c r="L97" s="93">
        <v>6</v>
      </c>
      <c r="M97" s="94" t="s">
        <v>539</v>
      </c>
    </row>
    <row r="98" spans="1:13" s="117" customFormat="1" ht="30.75" customHeight="1" x14ac:dyDescent="0.2">
      <c r="A98" s="204" t="s">
        <v>147</v>
      </c>
      <c r="B98" s="204"/>
      <c r="C98" s="108"/>
      <c r="D98" s="108"/>
      <c r="E98" s="108"/>
      <c r="F98" s="108"/>
      <c r="G98" s="108"/>
      <c r="H98" s="108"/>
      <c r="I98" s="108">
        <f>SUM(I99:I102)</f>
        <v>36</v>
      </c>
      <c r="J98" s="108">
        <f>SUM(J99:J102)</f>
        <v>0</v>
      </c>
      <c r="K98" s="108">
        <f>SUM(K99:K102)</f>
        <v>36</v>
      </c>
      <c r="L98" s="108">
        <f>SUM(L99:L102)</f>
        <v>36</v>
      </c>
      <c r="M98" s="108"/>
    </row>
    <row r="99" spans="1:13" ht="30.75" customHeight="1" x14ac:dyDescent="0.2">
      <c r="A99" s="201" t="s">
        <v>146</v>
      </c>
      <c r="B99" s="118" t="s">
        <v>60</v>
      </c>
      <c r="C99" s="96" t="s">
        <v>597</v>
      </c>
      <c r="D99" s="96" t="s">
        <v>557</v>
      </c>
      <c r="E99" s="96"/>
      <c r="F99" s="118"/>
      <c r="G99" s="96" t="s">
        <v>558</v>
      </c>
      <c r="H99" s="96"/>
      <c r="I99" s="96">
        <v>4</v>
      </c>
      <c r="J99" s="96">
        <v>0</v>
      </c>
      <c r="K99" s="96">
        <v>4</v>
      </c>
      <c r="L99" s="96">
        <v>4</v>
      </c>
      <c r="M99" s="118" t="s">
        <v>539</v>
      </c>
    </row>
    <row r="100" spans="1:13" ht="30.75" customHeight="1" x14ac:dyDescent="0.2">
      <c r="A100" s="206"/>
      <c r="B100" s="93" t="s">
        <v>153</v>
      </c>
      <c r="C100" s="93" t="s">
        <v>598</v>
      </c>
      <c r="D100" s="93" t="s">
        <v>562</v>
      </c>
      <c r="E100" s="93"/>
      <c r="F100" s="93"/>
      <c r="G100" s="119" t="s">
        <v>563</v>
      </c>
      <c r="H100" s="93" t="s">
        <v>569</v>
      </c>
      <c r="I100" s="93">
        <v>6</v>
      </c>
      <c r="J100" s="94">
        <v>0</v>
      </c>
      <c r="K100" s="93">
        <v>6</v>
      </c>
      <c r="L100" s="93">
        <v>6</v>
      </c>
      <c r="M100" s="94" t="s">
        <v>539</v>
      </c>
    </row>
    <row r="101" spans="1:13" ht="30.75" customHeight="1" x14ac:dyDescent="0.2">
      <c r="A101" s="206"/>
      <c r="B101" s="93" t="s">
        <v>385</v>
      </c>
      <c r="C101" s="93" t="s">
        <v>599</v>
      </c>
      <c r="D101" s="93" t="s">
        <v>562</v>
      </c>
      <c r="E101" s="93"/>
      <c r="F101" s="93"/>
      <c r="G101" s="119" t="s">
        <v>563</v>
      </c>
      <c r="H101" s="93" t="s">
        <v>569</v>
      </c>
      <c r="I101" s="93">
        <v>6</v>
      </c>
      <c r="J101" s="94">
        <v>0</v>
      </c>
      <c r="K101" s="93">
        <v>6</v>
      </c>
      <c r="L101" s="93">
        <v>6</v>
      </c>
      <c r="M101" s="94" t="s">
        <v>539</v>
      </c>
    </row>
    <row r="102" spans="1:13" ht="30.75" customHeight="1" x14ac:dyDescent="0.2">
      <c r="A102" s="203"/>
      <c r="B102" s="93" t="s">
        <v>152</v>
      </c>
      <c r="C102" s="93" t="s">
        <v>600</v>
      </c>
      <c r="D102" s="93" t="s">
        <v>601</v>
      </c>
      <c r="E102" s="93"/>
      <c r="F102" s="93"/>
      <c r="G102" s="119" t="s">
        <v>589</v>
      </c>
      <c r="H102" s="93"/>
      <c r="I102" s="93">
        <v>20</v>
      </c>
      <c r="J102" s="94">
        <v>0</v>
      </c>
      <c r="K102" s="93">
        <v>20</v>
      </c>
      <c r="L102" s="93">
        <v>20</v>
      </c>
      <c r="M102" s="94" t="s">
        <v>539</v>
      </c>
    </row>
    <row r="103" spans="1:13" s="117" customFormat="1" ht="30.75" customHeight="1" x14ac:dyDescent="0.2">
      <c r="A103" s="204" t="s">
        <v>141</v>
      </c>
      <c r="B103" s="204"/>
      <c r="C103" s="108"/>
      <c r="D103" s="108"/>
      <c r="E103" s="108"/>
      <c r="F103" s="108"/>
      <c r="G103" s="108"/>
      <c r="H103" s="108"/>
      <c r="I103" s="108">
        <f t="shared" ref="I103:L103" si="12">SUM(I104:I105)</f>
        <v>10</v>
      </c>
      <c r="J103" s="108">
        <f t="shared" si="12"/>
        <v>0</v>
      </c>
      <c r="K103" s="108">
        <f t="shared" si="12"/>
        <v>10</v>
      </c>
      <c r="L103" s="108">
        <f t="shared" si="12"/>
        <v>10</v>
      </c>
      <c r="M103" s="108"/>
    </row>
    <row r="104" spans="1:13" ht="30.75" customHeight="1" x14ac:dyDescent="0.2">
      <c r="A104" s="201" t="s">
        <v>140</v>
      </c>
      <c r="B104" s="118" t="s">
        <v>60</v>
      </c>
      <c r="C104" s="96" t="s">
        <v>380</v>
      </c>
      <c r="D104" s="96" t="s">
        <v>557</v>
      </c>
      <c r="E104" s="96"/>
      <c r="F104" s="118"/>
      <c r="G104" s="96" t="s">
        <v>558</v>
      </c>
      <c r="H104" s="96"/>
      <c r="I104" s="96">
        <v>4</v>
      </c>
      <c r="J104" s="96">
        <v>0</v>
      </c>
      <c r="K104" s="96">
        <v>4</v>
      </c>
      <c r="L104" s="96">
        <v>4</v>
      </c>
      <c r="M104" s="118" t="s">
        <v>539</v>
      </c>
    </row>
    <row r="105" spans="1:13" ht="30.75" customHeight="1" x14ac:dyDescent="0.2">
      <c r="A105" s="205"/>
      <c r="B105" s="93" t="s">
        <v>602</v>
      </c>
      <c r="C105" s="93" t="s">
        <v>603</v>
      </c>
      <c r="D105" s="93" t="s">
        <v>562</v>
      </c>
      <c r="E105" s="93"/>
      <c r="F105" s="93"/>
      <c r="G105" s="119" t="s">
        <v>563</v>
      </c>
      <c r="H105" s="93" t="s">
        <v>569</v>
      </c>
      <c r="I105" s="93">
        <v>6</v>
      </c>
      <c r="J105" s="94">
        <v>0</v>
      </c>
      <c r="K105" s="93">
        <v>6</v>
      </c>
      <c r="L105" s="93">
        <v>6</v>
      </c>
      <c r="M105" s="94" t="s">
        <v>539</v>
      </c>
    </row>
    <row r="106" spans="1:13" s="117" customFormat="1" ht="30.75" customHeight="1" x14ac:dyDescent="0.2">
      <c r="A106" s="204" t="s">
        <v>163</v>
      </c>
      <c r="B106" s="204"/>
      <c r="C106" s="116"/>
      <c r="D106" s="116"/>
      <c r="E106" s="116"/>
      <c r="F106" s="116"/>
      <c r="G106" s="116"/>
      <c r="H106" s="116"/>
      <c r="I106" s="116">
        <f t="shared" ref="I106:L106" si="13">SUM(I107:I109)</f>
        <v>22.2</v>
      </c>
      <c r="J106" s="116">
        <f t="shared" si="13"/>
        <v>0</v>
      </c>
      <c r="K106" s="116">
        <f t="shared" si="13"/>
        <v>22.2</v>
      </c>
      <c r="L106" s="116">
        <f t="shared" si="13"/>
        <v>22.2</v>
      </c>
      <c r="M106" s="116"/>
    </row>
    <row r="107" spans="1:13" ht="30.75" customHeight="1" x14ac:dyDescent="0.2">
      <c r="A107" s="201" t="s">
        <v>162</v>
      </c>
      <c r="B107" s="118" t="s">
        <v>60</v>
      </c>
      <c r="C107" s="118" t="s">
        <v>164</v>
      </c>
      <c r="D107" s="96" t="s">
        <v>557</v>
      </c>
      <c r="E107" s="96"/>
      <c r="F107" s="118"/>
      <c r="G107" s="96" t="s">
        <v>558</v>
      </c>
      <c r="H107" s="96"/>
      <c r="I107" s="96">
        <v>4</v>
      </c>
      <c r="J107" s="96">
        <v>0</v>
      </c>
      <c r="K107" s="96">
        <v>4</v>
      </c>
      <c r="L107" s="96">
        <v>4</v>
      </c>
      <c r="M107" s="118" t="s">
        <v>539</v>
      </c>
    </row>
    <row r="108" spans="1:13" ht="30.75" customHeight="1" x14ac:dyDescent="0.2">
      <c r="A108" s="202"/>
      <c r="B108" s="93" t="s">
        <v>604</v>
      </c>
      <c r="C108" s="93" t="s">
        <v>605</v>
      </c>
      <c r="D108" s="93" t="s">
        <v>562</v>
      </c>
      <c r="E108" s="93"/>
      <c r="F108" s="93"/>
      <c r="G108" s="119" t="s">
        <v>563</v>
      </c>
      <c r="H108" s="93" t="s">
        <v>569</v>
      </c>
      <c r="I108" s="93">
        <v>6</v>
      </c>
      <c r="J108" s="94">
        <v>0</v>
      </c>
      <c r="K108" s="93">
        <v>6</v>
      </c>
      <c r="L108" s="93">
        <v>6</v>
      </c>
      <c r="M108" s="94" t="s">
        <v>539</v>
      </c>
    </row>
    <row r="109" spans="1:13" ht="30.75" customHeight="1" x14ac:dyDescent="0.2">
      <c r="A109" s="203"/>
      <c r="B109" s="118" t="s">
        <v>394</v>
      </c>
      <c r="C109" s="124" t="s">
        <v>606</v>
      </c>
      <c r="D109" s="118" t="s">
        <v>607</v>
      </c>
      <c r="E109" s="118"/>
      <c r="F109" s="118"/>
      <c r="G109" s="118"/>
      <c r="H109" s="118"/>
      <c r="I109" s="118">
        <v>12.2</v>
      </c>
      <c r="J109" s="118">
        <v>0</v>
      </c>
      <c r="K109" s="118">
        <v>12.2</v>
      </c>
      <c r="L109" s="118">
        <v>12.2</v>
      </c>
      <c r="M109" s="118" t="s">
        <v>539</v>
      </c>
    </row>
    <row r="110" spans="1:13" s="117" customFormat="1" ht="30.75" customHeight="1" x14ac:dyDescent="0.2">
      <c r="A110" s="204" t="s">
        <v>155</v>
      </c>
      <c r="B110" s="204"/>
      <c r="C110" s="116"/>
      <c r="D110" s="116"/>
      <c r="E110" s="116"/>
      <c r="F110" s="116"/>
      <c r="G110" s="116"/>
      <c r="H110" s="116"/>
      <c r="I110" s="108">
        <f t="shared" ref="I110:L110" si="14">SUM(I111:I112)</f>
        <v>10</v>
      </c>
      <c r="J110" s="108">
        <f t="shared" si="14"/>
        <v>0</v>
      </c>
      <c r="K110" s="108">
        <f t="shared" si="14"/>
        <v>10</v>
      </c>
      <c r="L110" s="108">
        <f t="shared" si="14"/>
        <v>10</v>
      </c>
      <c r="M110" s="116"/>
    </row>
    <row r="111" spans="1:13" ht="30.75" customHeight="1" x14ac:dyDescent="0.2">
      <c r="A111" s="201" t="s">
        <v>154</v>
      </c>
      <c r="B111" s="118" t="s">
        <v>60</v>
      </c>
      <c r="C111" s="118" t="s">
        <v>387</v>
      </c>
      <c r="D111" s="96" t="s">
        <v>557</v>
      </c>
      <c r="E111" s="96"/>
      <c r="F111" s="118"/>
      <c r="G111" s="96" t="s">
        <v>558</v>
      </c>
      <c r="H111" s="96"/>
      <c r="I111" s="96">
        <v>4</v>
      </c>
      <c r="J111" s="96">
        <v>0</v>
      </c>
      <c r="K111" s="96">
        <v>4</v>
      </c>
      <c r="L111" s="96">
        <v>4</v>
      </c>
      <c r="M111" s="118" t="s">
        <v>539</v>
      </c>
    </row>
    <row r="112" spans="1:13" ht="30.75" customHeight="1" x14ac:dyDescent="0.2">
      <c r="A112" s="205"/>
      <c r="B112" s="93" t="s">
        <v>389</v>
      </c>
      <c r="C112" s="93" t="s">
        <v>391</v>
      </c>
      <c r="D112" s="93" t="s">
        <v>562</v>
      </c>
      <c r="E112" s="93"/>
      <c r="F112" s="93"/>
      <c r="G112" s="119" t="s">
        <v>563</v>
      </c>
      <c r="H112" s="93" t="s">
        <v>569</v>
      </c>
      <c r="I112" s="93">
        <v>6</v>
      </c>
      <c r="J112" s="94">
        <v>0</v>
      </c>
      <c r="K112" s="93">
        <v>6</v>
      </c>
      <c r="L112" s="93">
        <v>6</v>
      </c>
      <c r="M112" s="94" t="s">
        <v>539</v>
      </c>
    </row>
    <row r="113" spans="1:13" s="117" customFormat="1" ht="30.75" customHeight="1" x14ac:dyDescent="0.2">
      <c r="A113" s="204" t="s">
        <v>608</v>
      </c>
      <c r="B113" s="204"/>
      <c r="C113" s="116"/>
      <c r="D113" s="116"/>
      <c r="E113" s="116"/>
      <c r="F113" s="116"/>
      <c r="G113" s="116"/>
      <c r="H113" s="116"/>
      <c r="I113" s="108">
        <f t="shared" ref="I113:L113" si="15">SUM(I114:I115)</f>
        <v>10</v>
      </c>
      <c r="J113" s="108">
        <f t="shared" si="15"/>
        <v>0</v>
      </c>
      <c r="K113" s="108">
        <f t="shared" si="15"/>
        <v>10</v>
      </c>
      <c r="L113" s="108">
        <f t="shared" si="15"/>
        <v>10</v>
      </c>
      <c r="M113" s="116"/>
    </row>
    <row r="114" spans="1:13" ht="30.75" customHeight="1" x14ac:dyDescent="0.2">
      <c r="A114" s="201" t="s">
        <v>609</v>
      </c>
      <c r="B114" s="118" t="s">
        <v>173</v>
      </c>
      <c r="C114" s="118" t="s">
        <v>616</v>
      </c>
      <c r="D114" s="96" t="s">
        <v>557</v>
      </c>
      <c r="E114" s="96"/>
      <c r="F114" s="118"/>
      <c r="G114" s="96" t="s">
        <v>558</v>
      </c>
      <c r="H114" s="96"/>
      <c r="I114" s="96">
        <v>4</v>
      </c>
      <c r="J114" s="96">
        <v>0</v>
      </c>
      <c r="K114" s="96">
        <v>4</v>
      </c>
      <c r="L114" s="96">
        <v>4</v>
      </c>
      <c r="M114" s="118" t="s">
        <v>539</v>
      </c>
    </row>
    <row r="115" spans="1:13" ht="30.75" customHeight="1" x14ac:dyDescent="0.2">
      <c r="A115" s="205"/>
      <c r="B115" s="93" t="s">
        <v>399</v>
      </c>
      <c r="C115" s="93" t="s">
        <v>617</v>
      </c>
      <c r="D115" s="93" t="s">
        <v>562</v>
      </c>
      <c r="E115" s="93"/>
      <c r="F115" s="93"/>
      <c r="G115" s="119" t="s">
        <v>563</v>
      </c>
      <c r="H115" s="93" t="s">
        <v>569</v>
      </c>
      <c r="I115" s="93">
        <v>6</v>
      </c>
      <c r="J115" s="94">
        <v>0</v>
      </c>
      <c r="K115" s="93">
        <v>6</v>
      </c>
      <c r="L115" s="93">
        <v>6</v>
      </c>
      <c r="M115" s="94" t="s">
        <v>539</v>
      </c>
    </row>
  </sheetData>
  <mergeCells count="56">
    <mergeCell ref="A2:M2"/>
    <mergeCell ref="A4:C4"/>
    <mergeCell ref="A5:C5"/>
    <mergeCell ref="A6:B16"/>
    <mergeCell ref="C10:C12"/>
    <mergeCell ref="L10:L12"/>
    <mergeCell ref="C13:C14"/>
    <mergeCell ref="L13:L14"/>
    <mergeCell ref="L18:L19"/>
    <mergeCell ref="A21:C21"/>
    <mergeCell ref="C22:C27"/>
    <mergeCell ref="L22:L27"/>
    <mergeCell ref="C30:C32"/>
    <mergeCell ref="L30:L31"/>
    <mergeCell ref="A22:B45"/>
    <mergeCell ref="L42:L43"/>
    <mergeCell ref="A17:C17"/>
    <mergeCell ref="A18:B20"/>
    <mergeCell ref="C18:C19"/>
    <mergeCell ref="C34:C35"/>
    <mergeCell ref="C42:C43"/>
    <mergeCell ref="A46:B46"/>
    <mergeCell ref="A47:B47"/>
    <mergeCell ref="A83:B83"/>
    <mergeCell ref="A59:B59"/>
    <mergeCell ref="A60:A63"/>
    <mergeCell ref="A64:B64"/>
    <mergeCell ref="A65:A66"/>
    <mergeCell ref="A67:B67"/>
    <mergeCell ref="A68:A76"/>
    <mergeCell ref="B68:B70"/>
    <mergeCell ref="A48:A58"/>
    <mergeCell ref="B48:B50"/>
    <mergeCell ref="B51:B52"/>
    <mergeCell ref="M68:M69"/>
    <mergeCell ref="A77:B77"/>
    <mergeCell ref="A78:A82"/>
    <mergeCell ref="B81:B82"/>
    <mergeCell ref="C81:C82"/>
    <mergeCell ref="A106:B106"/>
    <mergeCell ref="A84:A87"/>
    <mergeCell ref="A88:B88"/>
    <mergeCell ref="A89:A90"/>
    <mergeCell ref="A91:B91"/>
    <mergeCell ref="A92:A94"/>
    <mergeCell ref="A95:B95"/>
    <mergeCell ref="A96:A97"/>
    <mergeCell ref="A98:B98"/>
    <mergeCell ref="A99:A102"/>
    <mergeCell ref="A103:B103"/>
    <mergeCell ref="A104:A105"/>
    <mergeCell ref="A107:A109"/>
    <mergeCell ref="A110:B110"/>
    <mergeCell ref="A111:A112"/>
    <mergeCell ref="A113:B113"/>
    <mergeCell ref="A114:A115"/>
  </mergeCells>
  <phoneticPr fontId="52" type="noConversion"/>
  <conditionalFormatting sqref="C3">
    <cfRule type="duplicateValues" dxfId="2" priority="2"/>
  </conditionalFormatting>
  <conditionalFormatting sqref="D43">
    <cfRule type="duplicateValues" dxfId="1" priority="1"/>
  </conditionalFormatting>
  <conditionalFormatting sqref="D3:D4">
    <cfRule type="duplicateValues" dxfId="0" priority="3"/>
  </conditionalFormatting>
  <pageMargins left="0.70866141732283505" right="0.70866141732283505" top="0.74803149606299202" bottom="0.74803149606299202" header="0.31496062992126" footer="0.31496062992126"/>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附件1</vt:lpstr>
      <vt:lpstr>附件2</vt:lpstr>
      <vt:lpstr>附件3</vt:lpstr>
      <vt:lpstr>附件1!Print_Titles</vt:lpstr>
      <vt:lpstr>附件2!Print_Titles</vt:lpstr>
      <vt:lpstr>附件3!Print_Titles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陈琳姿 null</cp:lastModifiedBy>
  <cp:lastPrinted>2023-08-16T01:13:22Z</cp:lastPrinted>
  <dcterms:created xsi:type="dcterms:W3CDTF">2008-09-12T09:22:00Z</dcterms:created>
  <dcterms:modified xsi:type="dcterms:W3CDTF">2023-08-23T02:18:30Z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1FA2389852E4406E8C9163055B859717_13</vt:lpwstr>
  </property>
</Properties>
</file>