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1" r:id="rId1"/>
    <sheet name="附件2" sheetId="2" r:id="rId2"/>
    <sheet name="附件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附件1!$A$6:$Z$114</definedName>
    <definedName name="_xlnm._FilterDatabase" localSheetId="1" hidden="1">附件2!$A$8:$L$114</definedName>
    <definedName name="_xlnm.Print_Area" localSheetId="0">附件1!$A$1:$Y$114</definedName>
    <definedName name="_xlnm.Print_Titles" localSheetId="0">附件1!$4:$6</definedName>
    <definedName name="_xlnm.Print_Titles" localSheetId="1">附件2!$4:$6</definedName>
    <definedName name="_xlnm.Print_Titles" localSheetId="2">附件3!$4:$5</definedName>
  </definedNames>
  <calcPr calcId="144525"/>
</workbook>
</file>

<file path=xl/sharedStrings.xml><?xml version="1.0" encoding="utf-8"?>
<sst xmlns="http://schemas.openxmlformats.org/spreadsheetml/2006/main" count="393" uniqueCount="361">
  <si>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</si>
  <si>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年普惠金融发展专项资金分配表</t>
    </r>
  </si>
  <si>
    <r>
      <rPr>
        <sz val="11"/>
        <rFont val="宋体"/>
        <charset val="134"/>
      </rPr>
      <t>单位：万元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</si>
  <si>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</si>
  <si>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</si>
  <si>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创业担保贷款贴息资金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支出功能科目列</t>
    </r>
    <r>
      <rPr>
        <sz val="12"/>
        <rFont val="Times New Roman"/>
        <charset val="134"/>
      </rPr>
      <t>“2130804</t>
    </r>
    <r>
      <rPr>
        <sz val="12"/>
        <rFont val="黑体"/>
        <charset val="134"/>
      </rPr>
      <t>创业担保贷款贴息及奖补</t>
    </r>
    <r>
      <rPr>
        <sz val="12"/>
        <rFont val="Times New Roman"/>
        <charset val="134"/>
      </rPr>
      <t>”)</t>
    </r>
  </si>
  <si>
    <r>
      <rPr>
        <sz val="12"/>
        <rFont val="黑体"/>
        <charset val="134"/>
      </rPr>
      <t>新型农村金融机构定向费用补贴</t>
    </r>
    <r>
      <rPr>
        <sz val="12"/>
        <rFont val="Times New Roman"/>
        <charset val="134"/>
      </rPr>
      <t>(</t>
    </r>
    <r>
      <rPr>
        <sz val="12"/>
        <rFont val="黑体"/>
        <charset val="134"/>
      </rPr>
      <t>支出功能科目列</t>
    </r>
    <r>
      <rPr>
        <sz val="12"/>
        <rFont val="Times New Roman"/>
        <charset val="134"/>
      </rPr>
      <t>“2130801</t>
    </r>
    <r>
      <rPr>
        <sz val="12"/>
        <rFont val="黑体"/>
        <charset val="134"/>
      </rPr>
      <t>支持农村金融机构</t>
    </r>
    <r>
      <rPr>
        <sz val="12"/>
        <rFont val="Times New Roman"/>
        <charset val="134"/>
      </rPr>
      <t>”)</t>
    </r>
  </si>
  <si>
    <r>
      <rPr>
        <sz val="12"/>
        <rFont val="黑体"/>
        <charset val="134"/>
      </rPr>
      <t>普惠金融发展示范区奖补资金</t>
    </r>
    <r>
      <rPr>
        <sz val="12"/>
        <rFont val="Times New Roman"/>
        <charset val="134"/>
      </rPr>
      <t>(</t>
    </r>
    <r>
      <rPr>
        <sz val="12"/>
        <rFont val="黑体"/>
        <charset val="134"/>
      </rPr>
      <t>支出功能科目列</t>
    </r>
    <r>
      <rPr>
        <sz val="12"/>
        <rFont val="Times New Roman"/>
        <charset val="134"/>
      </rPr>
      <t>“2130899</t>
    </r>
    <r>
      <rPr>
        <sz val="12"/>
        <rFont val="黑体"/>
        <charset val="134"/>
      </rPr>
      <t>其他普惠金融发展支出</t>
    </r>
    <r>
      <rPr>
        <sz val="12"/>
        <rFont val="Times New Roman"/>
        <charset val="134"/>
      </rPr>
      <t>”)</t>
    </r>
  </si>
  <si>
    <r>
      <rPr>
        <sz val="12"/>
        <rFont val="黑体"/>
        <charset val="134"/>
      </rPr>
      <t>全年应安排资金合计</t>
    </r>
  </si>
  <si>
    <t>已预拨下达资金
（湘财金指〔2025〕16号、湘财金指〔2024〕23号）</t>
  </si>
  <si>
    <r>
      <rPr>
        <sz val="12"/>
        <rFont val="黑体"/>
        <charset val="134"/>
      </rPr>
      <t>此次下达资金</t>
    </r>
  </si>
  <si>
    <r>
      <rPr>
        <sz val="12"/>
        <rFont val="黑体"/>
        <charset val="134"/>
      </rPr>
      <t>备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注</t>
    </r>
  </si>
  <si>
    <r>
      <rPr>
        <sz val="12"/>
        <rFont val="黑体"/>
        <charset val="134"/>
      </rPr>
      <t>结算追补</t>
    </r>
    <r>
      <rPr>
        <sz val="12"/>
        <rFont val="Times New Roman"/>
        <charset val="134"/>
      </rPr>
      <t>2024</t>
    </r>
    <r>
      <rPr>
        <sz val="12"/>
        <rFont val="黑体"/>
        <charset val="134"/>
      </rPr>
      <t>年缺口资金（负数为扣减结余资金）</t>
    </r>
  </si>
  <si>
    <r>
      <rPr>
        <sz val="12"/>
        <rFont val="黑体"/>
        <charset val="134"/>
      </rPr>
      <t>预拨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年贴息资金</t>
    </r>
  </si>
  <si>
    <r>
      <rPr>
        <sz val="12"/>
        <rFont val="黑体"/>
        <charset val="134"/>
      </rPr>
      <t>合计</t>
    </r>
  </si>
  <si>
    <r>
      <rPr>
        <sz val="12"/>
        <rFont val="黑体"/>
        <charset val="134"/>
      </rPr>
      <t>小计</t>
    </r>
  </si>
  <si>
    <r>
      <rPr>
        <sz val="12"/>
        <rFont val="黑体"/>
        <charset val="134"/>
      </rPr>
      <t>中央</t>
    </r>
  </si>
  <si>
    <r>
      <rPr>
        <sz val="12"/>
        <rFont val="黑体"/>
        <charset val="134"/>
      </rPr>
      <t>省级</t>
    </r>
  </si>
  <si>
    <r>
      <rPr>
        <sz val="12"/>
        <rFont val="黑体"/>
        <charset val="134"/>
      </rPr>
      <t>行号</t>
    </r>
  </si>
  <si>
    <t>5=1+3</t>
  </si>
  <si>
    <t>6=2+4</t>
  </si>
  <si>
    <t>10=5+7+8</t>
  </si>
  <si>
    <t>11=6+9</t>
  </si>
  <si>
    <t>14=10-12</t>
  </si>
  <si>
    <t>15=11-13</t>
  </si>
  <si>
    <r>
      <rPr>
        <b/>
        <sz val="12"/>
        <rFont val="Times New Roman"/>
        <charset val="134"/>
      </rPr>
      <t xml:space="preserve"> </t>
    </r>
    <r>
      <rPr>
        <b/>
        <sz val="12"/>
        <rFont val="仿宋"/>
        <charset val="134"/>
      </rPr>
      <t>合计</t>
    </r>
  </si>
  <si>
    <r>
      <rPr>
        <b/>
        <sz val="12"/>
        <rFont val="仿宋_GB2312"/>
        <charset val="134"/>
      </rPr>
      <t>长沙市</t>
    </r>
  </si>
  <si>
    <r>
      <rPr>
        <b/>
        <sz val="11"/>
        <rFont val="仿宋_GB2312"/>
        <charset val="134"/>
      </rPr>
      <t>长沙市小计</t>
    </r>
  </si>
  <si>
    <r>
      <rPr>
        <sz val="11"/>
        <rFont val="仿宋_GB2312"/>
        <charset val="134"/>
      </rPr>
      <t>长沙市本级及所辖区</t>
    </r>
  </si>
  <si>
    <r>
      <rPr>
        <sz val="10"/>
        <rFont val="宋体"/>
        <charset val="134"/>
      </rPr>
      <t>长沙县示范区奖补资金</t>
    </r>
  </si>
  <si>
    <r>
      <rPr>
        <sz val="11"/>
        <rFont val="仿宋_GB2312"/>
        <charset val="134"/>
      </rPr>
      <t>浏阳市</t>
    </r>
  </si>
  <si>
    <r>
      <rPr>
        <sz val="11"/>
        <rFont val="仿宋_GB2312"/>
        <charset val="134"/>
      </rPr>
      <t>宁乡市</t>
    </r>
  </si>
  <si>
    <r>
      <rPr>
        <b/>
        <sz val="12"/>
        <rFont val="仿宋_GB2312"/>
        <charset val="134"/>
      </rPr>
      <t>株洲市</t>
    </r>
  </si>
  <si>
    <r>
      <rPr>
        <b/>
        <sz val="11"/>
        <rFont val="仿宋_GB2312"/>
        <charset val="134"/>
      </rPr>
      <t>株洲市小计</t>
    </r>
  </si>
  <si>
    <r>
      <rPr>
        <sz val="11"/>
        <rFont val="仿宋_GB2312"/>
        <charset val="134"/>
      </rPr>
      <t>株洲市本级及所辖区</t>
    </r>
  </si>
  <si>
    <r>
      <rPr>
        <sz val="10"/>
        <rFont val="宋体"/>
        <charset val="134"/>
      </rPr>
      <t>株洲市示范区奖补资金</t>
    </r>
  </si>
  <si>
    <r>
      <rPr>
        <sz val="11"/>
        <rFont val="仿宋_GB2312"/>
        <charset val="134"/>
      </rPr>
      <t>渌口区</t>
    </r>
  </si>
  <si>
    <r>
      <rPr>
        <sz val="11"/>
        <rFont val="仿宋_GB2312"/>
        <charset val="134"/>
      </rPr>
      <t>攸县</t>
    </r>
  </si>
  <si>
    <r>
      <rPr>
        <sz val="11"/>
        <rFont val="仿宋_GB2312"/>
        <charset val="134"/>
      </rPr>
      <t>茶陵县</t>
    </r>
  </si>
  <si>
    <r>
      <rPr>
        <sz val="11"/>
        <rFont val="仿宋_GB2312"/>
        <charset val="134"/>
      </rPr>
      <t>炎陵县</t>
    </r>
  </si>
  <si>
    <r>
      <rPr>
        <sz val="11"/>
        <rFont val="仿宋_GB2312"/>
        <charset val="134"/>
      </rPr>
      <t>醴陵市</t>
    </r>
  </si>
  <si>
    <r>
      <rPr>
        <b/>
        <sz val="12"/>
        <rFont val="仿宋_GB2312"/>
        <charset val="134"/>
      </rPr>
      <t>湘潭市</t>
    </r>
  </si>
  <si>
    <r>
      <rPr>
        <b/>
        <sz val="11"/>
        <rFont val="仿宋_GB2312"/>
        <charset val="134"/>
      </rPr>
      <t>湘潭市小计</t>
    </r>
  </si>
  <si>
    <r>
      <rPr>
        <sz val="11"/>
        <rFont val="仿宋_GB2312"/>
        <charset val="134"/>
      </rPr>
      <t>湘潭市本级及所辖区</t>
    </r>
  </si>
  <si>
    <r>
      <rPr>
        <sz val="11"/>
        <rFont val="仿宋_GB2312"/>
        <charset val="134"/>
      </rPr>
      <t>湘潭县</t>
    </r>
  </si>
  <si>
    <r>
      <rPr>
        <sz val="11"/>
        <rFont val="仿宋_GB2312"/>
        <charset val="134"/>
      </rPr>
      <t>湘乡市</t>
    </r>
  </si>
  <si>
    <r>
      <rPr>
        <sz val="11"/>
        <rFont val="仿宋_GB2312"/>
        <charset val="134"/>
      </rPr>
      <t>韶山市</t>
    </r>
  </si>
  <si>
    <r>
      <rPr>
        <b/>
        <sz val="12"/>
        <rFont val="仿宋_GB2312"/>
        <charset val="134"/>
      </rPr>
      <t>衡阳市</t>
    </r>
  </si>
  <si>
    <r>
      <rPr>
        <b/>
        <sz val="11"/>
        <rFont val="仿宋_GB2312"/>
        <charset val="134"/>
      </rPr>
      <t>衡阳市小计</t>
    </r>
  </si>
  <si>
    <r>
      <rPr>
        <sz val="11"/>
        <rFont val="仿宋_GB2312"/>
        <charset val="134"/>
      </rPr>
      <t>衡阳市本级及所辖区</t>
    </r>
  </si>
  <si>
    <r>
      <rPr>
        <sz val="10"/>
        <rFont val="宋体"/>
        <charset val="134"/>
      </rPr>
      <t>衡阳市示范区奖补资金</t>
    </r>
  </si>
  <si>
    <r>
      <rPr>
        <sz val="11"/>
        <rFont val="仿宋_GB2312"/>
        <charset val="134"/>
      </rPr>
      <t>耒阳市</t>
    </r>
  </si>
  <si>
    <r>
      <rPr>
        <sz val="11"/>
        <rFont val="仿宋_GB2312"/>
        <charset val="134"/>
      </rPr>
      <t>祁东县</t>
    </r>
  </si>
  <si>
    <r>
      <rPr>
        <sz val="11"/>
        <rFont val="仿宋_GB2312"/>
        <charset val="134"/>
      </rPr>
      <t>常宁市</t>
    </r>
  </si>
  <si>
    <r>
      <rPr>
        <sz val="11"/>
        <rFont val="仿宋_GB2312"/>
        <charset val="134"/>
      </rPr>
      <t>衡山县</t>
    </r>
  </si>
  <si>
    <r>
      <rPr>
        <sz val="11"/>
        <rFont val="仿宋_GB2312"/>
        <charset val="134"/>
      </rPr>
      <t>衡阳县</t>
    </r>
  </si>
  <si>
    <r>
      <rPr>
        <sz val="11"/>
        <rFont val="仿宋_GB2312"/>
        <charset val="134"/>
      </rPr>
      <t>衡东县</t>
    </r>
  </si>
  <si>
    <r>
      <rPr>
        <sz val="11"/>
        <rFont val="仿宋_GB2312"/>
        <charset val="134"/>
      </rPr>
      <t>衡南县</t>
    </r>
  </si>
  <si>
    <r>
      <rPr>
        <b/>
        <sz val="12"/>
        <rFont val="仿宋_GB2312"/>
        <charset val="134"/>
      </rPr>
      <t>邵阳市</t>
    </r>
  </si>
  <si>
    <r>
      <rPr>
        <b/>
        <sz val="11"/>
        <rFont val="仿宋_GB2312"/>
        <charset val="134"/>
      </rPr>
      <t>邵阳市小计</t>
    </r>
  </si>
  <si>
    <r>
      <rPr>
        <sz val="11"/>
        <rFont val="仿宋_GB2312"/>
        <charset val="134"/>
      </rPr>
      <t>邵阳市本级及所辖区</t>
    </r>
  </si>
  <si>
    <r>
      <rPr>
        <sz val="11"/>
        <rFont val="仿宋_GB2312"/>
        <charset val="134"/>
      </rPr>
      <t>城步县</t>
    </r>
  </si>
  <si>
    <r>
      <rPr>
        <sz val="11"/>
        <rFont val="仿宋_GB2312"/>
        <charset val="134"/>
      </rPr>
      <t>洞口县</t>
    </r>
  </si>
  <si>
    <r>
      <rPr>
        <sz val="11"/>
        <rFont val="仿宋_GB2312"/>
        <charset val="134"/>
      </rPr>
      <t>武冈市</t>
    </r>
  </si>
  <si>
    <r>
      <rPr>
        <sz val="11"/>
        <rFont val="仿宋_GB2312"/>
        <charset val="134"/>
      </rPr>
      <t>邵阳县</t>
    </r>
  </si>
  <si>
    <r>
      <rPr>
        <sz val="11"/>
        <rFont val="仿宋_GB2312"/>
        <charset val="134"/>
      </rPr>
      <t>新宁县</t>
    </r>
  </si>
  <si>
    <r>
      <rPr>
        <sz val="11"/>
        <rFont val="仿宋_GB2312"/>
        <charset val="134"/>
      </rPr>
      <t>邵东市</t>
    </r>
  </si>
  <si>
    <r>
      <rPr>
        <sz val="11"/>
        <rFont val="仿宋_GB2312"/>
        <charset val="134"/>
      </rPr>
      <t>绥宁县</t>
    </r>
  </si>
  <si>
    <r>
      <rPr>
        <sz val="11"/>
        <rFont val="仿宋_GB2312"/>
        <charset val="134"/>
      </rPr>
      <t>新邵县</t>
    </r>
  </si>
  <si>
    <r>
      <rPr>
        <sz val="11"/>
        <rFont val="仿宋_GB2312"/>
        <charset val="134"/>
      </rPr>
      <t>隆回县</t>
    </r>
  </si>
  <si>
    <r>
      <rPr>
        <b/>
        <sz val="12"/>
        <rFont val="仿宋_GB2312"/>
        <charset val="134"/>
      </rPr>
      <t>岳阳市</t>
    </r>
  </si>
  <si>
    <r>
      <rPr>
        <b/>
        <sz val="11"/>
        <rFont val="仿宋_GB2312"/>
        <charset val="134"/>
      </rPr>
      <t>岳阳市小计</t>
    </r>
  </si>
  <si>
    <r>
      <rPr>
        <sz val="11"/>
        <rFont val="仿宋_GB2312"/>
        <charset val="134"/>
      </rPr>
      <t>岳阳市本级及所辖区</t>
    </r>
  </si>
  <si>
    <r>
      <rPr>
        <sz val="11"/>
        <rFont val="仿宋_GB2312"/>
        <charset val="134"/>
      </rPr>
      <t>岳阳县</t>
    </r>
  </si>
  <si>
    <r>
      <rPr>
        <sz val="11"/>
        <rFont val="仿宋_GB2312"/>
        <charset val="134"/>
      </rPr>
      <t>华容县</t>
    </r>
  </si>
  <si>
    <r>
      <rPr>
        <sz val="11"/>
        <rFont val="仿宋_GB2312"/>
        <charset val="134"/>
      </rPr>
      <t>湘阴县</t>
    </r>
  </si>
  <si>
    <r>
      <rPr>
        <sz val="11"/>
        <rFont val="仿宋_GB2312"/>
        <charset val="134"/>
      </rPr>
      <t>平江县</t>
    </r>
  </si>
  <si>
    <r>
      <rPr>
        <sz val="11"/>
        <rFont val="仿宋_GB2312"/>
        <charset val="134"/>
      </rPr>
      <t>汨罗市</t>
    </r>
  </si>
  <si>
    <r>
      <rPr>
        <sz val="11"/>
        <rFont val="仿宋_GB2312"/>
        <charset val="134"/>
      </rPr>
      <t>临湘市</t>
    </r>
  </si>
  <si>
    <r>
      <rPr>
        <b/>
        <sz val="12"/>
        <rFont val="仿宋_GB2312"/>
        <charset val="134"/>
      </rPr>
      <t>常德市</t>
    </r>
  </si>
  <si>
    <r>
      <rPr>
        <b/>
        <sz val="11"/>
        <rFont val="仿宋_GB2312"/>
        <charset val="134"/>
      </rPr>
      <t>常德市小计</t>
    </r>
  </si>
  <si>
    <r>
      <rPr>
        <sz val="11"/>
        <rFont val="仿宋_GB2312"/>
        <charset val="134"/>
      </rPr>
      <t>常德市本级及所辖区</t>
    </r>
  </si>
  <si>
    <r>
      <rPr>
        <sz val="11"/>
        <rFont val="仿宋_GB2312"/>
        <charset val="134"/>
      </rPr>
      <t>汉寿县</t>
    </r>
  </si>
  <si>
    <r>
      <rPr>
        <sz val="11"/>
        <rFont val="仿宋_GB2312"/>
        <charset val="134"/>
      </rPr>
      <t>桃源县</t>
    </r>
  </si>
  <si>
    <r>
      <rPr>
        <sz val="11"/>
        <rFont val="仿宋_GB2312"/>
        <charset val="134"/>
      </rPr>
      <t>临澧县</t>
    </r>
  </si>
  <si>
    <r>
      <rPr>
        <sz val="11"/>
        <rFont val="仿宋_GB2312"/>
        <charset val="134"/>
      </rPr>
      <t>石门县</t>
    </r>
  </si>
  <si>
    <r>
      <rPr>
        <sz val="11"/>
        <rFont val="仿宋_GB2312"/>
        <charset val="134"/>
      </rPr>
      <t>澧县</t>
    </r>
  </si>
  <si>
    <r>
      <rPr>
        <sz val="11"/>
        <rFont val="仿宋_GB2312"/>
        <charset val="134"/>
      </rPr>
      <t>津市市</t>
    </r>
  </si>
  <si>
    <r>
      <rPr>
        <sz val="11"/>
        <rFont val="仿宋_GB2312"/>
        <charset val="134"/>
      </rPr>
      <t>安乡县</t>
    </r>
  </si>
  <si>
    <r>
      <rPr>
        <b/>
        <sz val="12"/>
        <rFont val="仿宋_GB2312"/>
        <charset val="134"/>
      </rPr>
      <t>张家界市</t>
    </r>
  </si>
  <si>
    <r>
      <rPr>
        <b/>
        <sz val="11"/>
        <rFont val="仿宋_GB2312"/>
        <charset val="134"/>
      </rPr>
      <t>张家界市小计</t>
    </r>
  </si>
  <si>
    <r>
      <rPr>
        <sz val="11"/>
        <rFont val="仿宋_GB2312"/>
        <charset val="134"/>
      </rPr>
      <t>张家界市本级及所辖区</t>
    </r>
  </si>
  <si>
    <r>
      <rPr>
        <sz val="11"/>
        <rFont val="仿宋_GB2312"/>
        <charset val="134"/>
      </rPr>
      <t>慈利县</t>
    </r>
  </si>
  <si>
    <r>
      <rPr>
        <sz val="11"/>
        <rFont val="宋体"/>
        <charset val="134"/>
      </rPr>
      <t>桑植县</t>
    </r>
  </si>
  <si>
    <r>
      <rPr>
        <b/>
        <sz val="12"/>
        <rFont val="仿宋_GB2312"/>
        <charset val="134"/>
      </rPr>
      <t>益阳市</t>
    </r>
  </si>
  <si>
    <r>
      <rPr>
        <b/>
        <sz val="11"/>
        <rFont val="仿宋_GB2312"/>
        <charset val="134"/>
      </rPr>
      <t>益阳市小计</t>
    </r>
  </si>
  <si>
    <r>
      <rPr>
        <sz val="11"/>
        <rFont val="仿宋_GB2312"/>
        <charset val="134"/>
      </rPr>
      <t>益阳市本级及所辖区</t>
    </r>
  </si>
  <si>
    <r>
      <rPr>
        <sz val="11"/>
        <rFont val="仿宋_GB2312"/>
        <charset val="134"/>
      </rPr>
      <t>南县</t>
    </r>
  </si>
  <si>
    <r>
      <rPr>
        <sz val="11"/>
        <rFont val="仿宋_GB2312"/>
        <charset val="134"/>
      </rPr>
      <t>沅江市</t>
    </r>
  </si>
  <si>
    <r>
      <rPr>
        <sz val="11"/>
        <rFont val="仿宋_GB2312"/>
        <charset val="134"/>
      </rPr>
      <t>桃江县</t>
    </r>
  </si>
  <si>
    <r>
      <rPr>
        <sz val="11"/>
        <rFont val="仿宋_GB2312"/>
        <charset val="134"/>
      </rPr>
      <t>安化县</t>
    </r>
  </si>
  <si>
    <r>
      <rPr>
        <b/>
        <sz val="12"/>
        <rFont val="仿宋_GB2312"/>
        <charset val="134"/>
      </rPr>
      <t>郴州市</t>
    </r>
  </si>
  <si>
    <r>
      <rPr>
        <b/>
        <sz val="11"/>
        <rFont val="仿宋_GB2312"/>
        <charset val="134"/>
      </rPr>
      <t>郴州市小计</t>
    </r>
  </si>
  <si>
    <r>
      <rPr>
        <sz val="11"/>
        <rFont val="仿宋_GB2312"/>
        <charset val="134"/>
      </rPr>
      <t>郴州市本级及所辖区</t>
    </r>
  </si>
  <si>
    <r>
      <rPr>
        <sz val="11"/>
        <rFont val="仿宋_GB2312"/>
        <charset val="134"/>
      </rPr>
      <t>资兴市</t>
    </r>
  </si>
  <si>
    <r>
      <rPr>
        <sz val="11"/>
        <rFont val="仿宋_GB2312"/>
        <charset val="134"/>
      </rPr>
      <t>桂阳县</t>
    </r>
  </si>
  <si>
    <r>
      <rPr>
        <sz val="11"/>
        <rFont val="仿宋_GB2312"/>
        <charset val="134"/>
      </rPr>
      <t>永兴县</t>
    </r>
  </si>
  <si>
    <r>
      <rPr>
        <sz val="11"/>
        <rFont val="仿宋_GB2312"/>
        <charset val="134"/>
      </rPr>
      <t>临武县</t>
    </r>
  </si>
  <si>
    <r>
      <rPr>
        <sz val="11"/>
        <rFont val="仿宋_GB2312"/>
        <charset val="134"/>
      </rPr>
      <t>嘉禾县</t>
    </r>
  </si>
  <si>
    <r>
      <rPr>
        <sz val="11"/>
        <rFont val="仿宋_GB2312"/>
        <charset val="134"/>
      </rPr>
      <t>宜章县</t>
    </r>
  </si>
  <si>
    <r>
      <rPr>
        <sz val="11"/>
        <rFont val="仿宋_GB2312"/>
        <charset val="134"/>
      </rPr>
      <t>安仁县</t>
    </r>
  </si>
  <si>
    <r>
      <rPr>
        <sz val="11"/>
        <rFont val="仿宋_GB2312"/>
        <charset val="134"/>
      </rPr>
      <t>桂东县</t>
    </r>
  </si>
  <si>
    <r>
      <rPr>
        <sz val="11"/>
        <rFont val="仿宋_GB2312"/>
        <charset val="134"/>
      </rPr>
      <t>汝城县</t>
    </r>
  </si>
  <si>
    <r>
      <rPr>
        <b/>
        <sz val="12"/>
        <rFont val="仿宋_GB2312"/>
        <charset val="134"/>
      </rPr>
      <t>永州市</t>
    </r>
  </si>
  <si>
    <r>
      <rPr>
        <b/>
        <sz val="11"/>
        <rFont val="仿宋_GB2312"/>
        <charset val="134"/>
      </rPr>
      <t>永州市小计</t>
    </r>
  </si>
  <si>
    <r>
      <rPr>
        <sz val="11"/>
        <rFont val="仿宋_GB2312"/>
        <charset val="134"/>
      </rPr>
      <t>永州市本级及所辖区</t>
    </r>
  </si>
  <si>
    <r>
      <rPr>
        <sz val="11"/>
        <rFont val="仿宋_GB2312"/>
        <charset val="134"/>
      </rPr>
      <t>江华县</t>
    </r>
  </si>
  <si>
    <r>
      <rPr>
        <sz val="11"/>
        <rFont val="仿宋_GB2312"/>
        <charset val="134"/>
      </rPr>
      <t>祁阳县</t>
    </r>
  </si>
  <si>
    <r>
      <rPr>
        <sz val="11"/>
        <rFont val="仿宋_GB2312"/>
        <charset val="134"/>
      </rPr>
      <t>东安县</t>
    </r>
  </si>
  <si>
    <r>
      <rPr>
        <sz val="11"/>
        <rFont val="仿宋_GB2312"/>
        <charset val="134"/>
      </rPr>
      <t>蓝山县</t>
    </r>
  </si>
  <si>
    <r>
      <rPr>
        <sz val="11"/>
        <rFont val="仿宋_GB2312"/>
        <charset val="134"/>
      </rPr>
      <t>道县</t>
    </r>
  </si>
  <si>
    <r>
      <rPr>
        <sz val="11"/>
        <rFont val="仿宋_GB2312"/>
        <charset val="134"/>
      </rPr>
      <t>新田县</t>
    </r>
  </si>
  <si>
    <r>
      <rPr>
        <sz val="11"/>
        <rFont val="仿宋_GB2312"/>
        <charset val="134"/>
      </rPr>
      <t>宁远县</t>
    </r>
  </si>
  <si>
    <r>
      <rPr>
        <sz val="11"/>
        <rFont val="仿宋_GB2312"/>
        <charset val="134"/>
      </rPr>
      <t>江永县</t>
    </r>
  </si>
  <si>
    <r>
      <rPr>
        <sz val="11"/>
        <rFont val="仿宋_GB2312"/>
        <charset val="134"/>
      </rPr>
      <t>双牌县</t>
    </r>
  </si>
  <si>
    <r>
      <rPr>
        <b/>
        <sz val="12"/>
        <rFont val="仿宋_GB2312"/>
        <charset val="134"/>
      </rPr>
      <t>怀化市</t>
    </r>
  </si>
  <si>
    <r>
      <rPr>
        <b/>
        <sz val="11"/>
        <rFont val="仿宋_GB2312"/>
        <charset val="134"/>
      </rPr>
      <t>怀化市小计</t>
    </r>
  </si>
  <si>
    <r>
      <rPr>
        <sz val="11"/>
        <rFont val="仿宋_GB2312"/>
        <charset val="134"/>
      </rPr>
      <t>怀化市本级及所辖区</t>
    </r>
  </si>
  <si>
    <r>
      <rPr>
        <sz val="11"/>
        <rFont val="仿宋_GB2312"/>
        <charset val="134"/>
      </rPr>
      <t>沅陵县</t>
    </r>
  </si>
  <si>
    <r>
      <rPr>
        <sz val="11"/>
        <rFont val="仿宋_GB2312"/>
        <charset val="134"/>
      </rPr>
      <t>辰溪县</t>
    </r>
  </si>
  <si>
    <r>
      <rPr>
        <sz val="11"/>
        <rFont val="仿宋_GB2312"/>
        <charset val="134"/>
      </rPr>
      <t>溆浦县</t>
    </r>
  </si>
  <si>
    <r>
      <rPr>
        <sz val="11"/>
        <rFont val="仿宋_GB2312"/>
        <charset val="134"/>
      </rPr>
      <t>麻阳县</t>
    </r>
  </si>
  <si>
    <r>
      <rPr>
        <sz val="11"/>
        <rFont val="仿宋_GB2312"/>
        <charset val="134"/>
      </rPr>
      <t>会同县</t>
    </r>
  </si>
  <si>
    <r>
      <rPr>
        <sz val="11"/>
        <rFont val="仿宋_GB2312"/>
        <charset val="134"/>
      </rPr>
      <t>靖州县</t>
    </r>
  </si>
  <si>
    <r>
      <rPr>
        <sz val="11"/>
        <rFont val="仿宋_GB2312"/>
        <charset val="134"/>
      </rPr>
      <t>通道县</t>
    </r>
  </si>
  <si>
    <r>
      <rPr>
        <sz val="11"/>
        <rFont val="仿宋_GB2312"/>
        <charset val="134"/>
      </rPr>
      <t>洪江市</t>
    </r>
  </si>
  <si>
    <r>
      <rPr>
        <sz val="11"/>
        <rFont val="仿宋_GB2312"/>
        <charset val="134"/>
      </rPr>
      <t>洪江区</t>
    </r>
  </si>
  <si>
    <r>
      <rPr>
        <sz val="11"/>
        <rFont val="仿宋_GB2312"/>
        <charset val="134"/>
      </rPr>
      <t>新晃县</t>
    </r>
  </si>
  <si>
    <r>
      <rPr>
        <sz val="11"/>
        <rFont val="仿宋_GB2312"/>
        <charset val="134"/>
      </rPr>
      <t>芷江县</t>
    </r>
  </si>
  <si>
    <r>
      <rPr>
        <sz val="11"/>
        <rFont val="仿宋_GB2312"/>
        <charset val="134"/>
      </rPr>
      <t>中方县</t>
    </r>
  </si>
  <si>
    <r>
      <rPr>
        <b/>
        <sz val="12"/>
        <rFont val="仿宋_GB2312"/>
        <charset val="134"/>
      </rPr>
      <t>娄底市</t>
    </r>
  </si>
  <si>
    <r>
      <rPr>
        <b/>
        <sz val="11"/>
        <rFont val="仿宋_GB2312"/>
        <charset val="134"/>
      </rPr>
      <t>娄底市小计</t>
    </r>
  </si>
  <si>
    <r>
      <rPr>
        <sz val="11"/>
        <rFont val="仿宋_GB2312"/>
        <charset val="134"/>
      </rPr>
      <t>娄底市本级及所辖区</t>
    </r>
  </si>
  <si>
    <r>
      <rPr>
        <sz val="11"/>
        <rFont val="仿宋_GB2312"/>
        <charset val="134"/>
      </rPr>
      <t>双峰县</t>
    </r>
  </si>
  <si>
    <r>
      <rPr>
        <sz val="11"/>
        <rFont val="仿宋_GB2312"/>
        <charset val="134"/>
      </rPr>
      <t>新化县</t>
    </r>
  </si>
  <si>
    <r>
      <rPr>
        <sz val="11"/>
        <rFont val="仿宋_GB2312"/>
        <charset val="134"/>
      </rPr>
      <t>冷水江市</t>
    </r>
  </si>
  <si>
    <r>
      <rPr>
        <sz val="11"/>
        <rFont val="仿宋_GB2312"/>
        <charset val="134"/>
      </rPr>
      <t>涟源市</t>
    </r>
  </si>
  <si>
    <r>
      <rPr>
        <b/>
        <sz val="12"/>
        <rFont val="仿宋_GB2312"/>
        <charset val="134"/>
      </rPr>
      <t>湘西州</t>
    </r>
  </si>
  <si>
    <r>
      <rPr>
        <b/>
        <sz val="11"/>
        <rFont val="仿宋_GB2312"/>
        <charset val="134"/>
      </rPr>
      <t>湘西州小计</t>
    </r>
  </si>
  <si>
    <t>附件2</t>
  </si>
  <si>
    <t>2024年创业担保贷款贴息补助资金结算明细表</t>
  </si>
  <si>
    <t>单位：万元</t>
  </si>
  <si>
    <t>市州</t>
  </si>
  <si>
    <t>县市区</t>
  </si>
  <si>
    <t>2024年资金结算</t>
  </si>
  <si>
    <t>备注</t>
  </si>
  <si>
    <t>核定2024年中央和省级应承担创业担保贷款贴息资金</t>
  </si>
  <si>
    <t>已预拨2024年度中央和省级资金
（湘财金指〔2024〕22号）</t>
  </si>
  <si>
    <t>追补2024年缺口资金
（负数为扣减结余资金）</t>
  </si>
  <si>
    <t>小计</t>
  </si>
  <si>
    <t>中央</t>
  </si>
  <si>
    <t>省级</t>
  </si>
  <si>
    <r>
      <rPr>
        <sz val="12"/>
        <rFont val="宋体"/>
        <charset val="134"/>
      </rPr>
      <t>行号</t>
    </r>
  </si>
  <si>
    <t>5=1-3</t>
  </si>
  <si>
    <t>6=2-4</t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</si>
  <si>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合计</t>
    </r>
  </si>
  <si>
    <t>长沙市</t>
  </si>
  <si>
    <t>长沙市小计</t>
  </si>
  <si>
    <t>长沙市本级及所辖区</t>
  </si>
  <si>
    <t>浏阳市</t>
  </si>
  <si>
    <t>宁乡市</t>
  </si>
  <si>
    <t>株洲市</t>
  </si>
  <si>
    <t>株洲市小计</t>
  </si>
  <si>
    <t>株洲市本级及所辖区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</si>
  <si>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</si>
  <si>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</si>
  <si>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</si>
  <si>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</si>
  <si>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</si>
  <si>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</si>
  <si>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</si>
  <si>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湘潭市本级及所辖区</t>
  </si>
  <si>
    <t>湘潭县</t>
  </si>
  <si>
    <t>湘乡市</t>
  </si>
  <si>
    <t>韶山市</t>
  </si>
  <si>
    <t>衡阳市</t>
  </si>
  <si>
    <t>衡阳市小计</t>
  </si>
  <si>
    <t>衡阳市本级及所辖区</t>
  </si>
  <si>
    <t>耒阳市</t>
  </si>
  <si>
    <t>祁东县</t>
  </si>
  <si>
    <t>常宁市</t>
  </si>
  <si>
    <t>衡山县</t>
  </si>
  <si>
    <t>衡阳县</t>
  </si>
  <si>
    <t>衡东县</t>
  </si>
  <si>
    <t>衡南县</t>
  </si>
  <si>
    <t>邵阳市</t>
  </si>
  <si>
    <t>邵阳市小计</t>
  </si>
  <si>
    <t>邵阳市本级及所辖区</t>
  </si>
  <si>
    <t>城步县</t>
  </si>
  <si>
    <t>洞口县</t>
  </si>
  <si>
    <t>武冈市</t>
  </si>
  <si>
    <t>邵阳县</t>
  </si>
  <si>
    <t>新宁县</t>
  </si>
  <si>
    <t>邵东市</t>
  </si>
  <si>
    <t>绥宁县</t>
  </si>
  <si>
    <t>新邵县</t>
  </si>
  <si>
    <t>隆回县</t>
  </si>
  <si>
    <t>岳阳市</t>
  </si>
  <si>
    <t>岳阳市小计</t>
  </si>
  <si>
    <t>岳阳市本级及所辖区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</si>
  <si>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</si>
  <si>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</si>
  <si>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</si>
  <si>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</si>
  <si>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</si>
  <si>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</si>
  <si>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</si>
  <si>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</si>
  <si>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</t>
  </si>
  <si>
    <t>汉寿县</t>
  </si>
  <si>
    <t>桃源县</t>
  </si>
  <si>
    <t>临澧县</t>
  </si>
  <si>
    <t>石门县</t>
  </si>
  <si>
    <t>澧县</t>
  </si>
  <si>
    <t>津市市</t>
  </si>
  <si>
    <t>安乡县</t>
  </si>
  <si>
    <t>张家界市</t>
  </si>
  <si>
    <t>张家界市小计</t>
  </si>
  <si>
    <t>张家界市本级及所辖区</t>
  </si>
  <si>
    <t>慈利县</t>
  </si>
  <si>
    <t>桑植县</t>
  </si>
  <si>
    <t>益阳市</t>
  </si>
  <si>
    <t>益阳市小计</t>
  </si>
  <si>
    <t>益阳市本级及所辖区</t>
  </si>
  <si>
    <t>南县</t>
  </si>
  <si>
    <t>沅江市</t>
  </si>
  <si>
    <t>桃江县</t>
  </si>
  <si>
    <t>安化县</t>
  </si>
  <si>
    <t>郴州市</t>
  </si>
  <si>
    <t>郴州市小计</t>
  </si>
  <si>
    <t>郴州市本级及所辖区</t>
  </si>
  <si>
    <t>资兴市</t>
  </si>
  <si>
    <t>桂阳县</t>
  </si>
  <si>
    <t>永兴县</t>
  </si>
  <si>
    <t>临武县</t>
  </si>
  <si>
    <t>嘉禾县</t>
  </si>
  <si>
    <t>宜章县</t>
  </si>
  <si>
    <t>安仁县</t>
  </si>
  <si>
    <t>桂东县</t>
  </si>
  <si>
    <t>汝城县</t>
  </si>
  <si>
    <t>永州市</t>
  </si>
  <si>
    <t>永州市小计</t>
  </si>
  <si>
    <t>永州市本级及所辖区</t>
  </si>
  <si>
    <t>江华县</t>
  </si>
  <si>
    <t>祁阳县</t>
  </si>
  <si>
    <t>东安县</t>
  </si>
  <si>
    <t>蓝山县</t>
  </si>
  <si>
    <t>道县</t>
  </si>
  <si>
    <t>新田县</t>
  </si>
  <si>
    <t>宁远县</t>
  </si>
  <si>
    <t>江永县</t>
  </si>
  <si>
    <t>双牌县</t>
  </si>
  <si>
    <t>怀化市</t>
  </si>
  <si>
    <t>怀化市小计</t>
  </si>
  <si>
    <t>怀化市本级及所辖区</t>
  </si>
  <si>
    <t>沅陵县</t>
  </si>
  <si>
    <t>辰溪县</t>
  </si>
  <si>
    <t>溆浦县</t>
  </si>
  <si>
    <t>麻阳县</t>
  </si>
  <si>
    <t>会同县</t>
  </si>
  <si>
    <t>靖州县</t>
  </si>
  <si>
    <t>通道县</t>
  </si>
  <si>
    <t>洪江市</t>
  </si>
  <si>
    <t>洪江区</t>
  </si>
  <si>
    <t>新晃县</t>
  </si>
  <si>
    <t>芷江县</t>
  </si>
  <si>
    <t>中方县</t>
  </si>
  <si>
    <t>娄底市</t>
  </si>
  <si>
    <t>娄底市小计</t>
  </si>
  <si>
    <t>娄底市本级及所辖区</t>
  </si>
  <si>
    <t>双峰县</t>
  </si>
  <si>
    <t>新化县</t>
  </si>
  <si>
    <t>冷水江市</t>
  </si>
  <si>
    <t>涟源市</t>
  </si>
  <si>
    <t>湘西州</t>
  </si>
  <si>
    <t>湘西州小计</t>
  </si>
  <si>
    <t>附件3</t>
  </si>
  <si>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小标宋_GBK"/>
        <charset val="134"/>
      </rPr>
      <t>年农村金融机构定向费用补贴资金分配明细表</t>
    </r>
  </si>
  <si>
    <r>
      <rPr>
        <sz val="12"/>
        <rFont val="黑体"/>
        <charset val="134"/>
      </rPr>
      <t>序号</t>
    </r>
  </si>
  <si>
    <r>
      <rPr>
        <sz val="11"/>
        <color indexed="8"/>
        <rFont val="黑体"/>
        <charset val="134"/>
      </rPr>
      <t>所在地</t>
    </r>
  </si>
  <si>
    <t>农村金融机构</t>
  </si>
  <si>
    <t>中央补贴资金</t>
  </si>
  <si>
    <r>
      <rPr>
        <sz val="11"/>
        <color indexed="8"/>
        <rFont val="黑体"/>
        <charset val="134"/>
      </rPr>
      <t>备注</t>
    </r>
  </si>
  <si>
    <r>
      <rPr>
        <sz val="11"/>
        <color indexed="8"/>
        <rFont val="黑体"/>
        <charset val="134"/>
      </rPr>
      <t>市州</t>
    </r>
  </si>
  <si>
    <r>
      <rPr>
        <sz val="11"/>
        <color indexed="8"/>
        <rFont val="黑体"/>
        <charset val="134"/>
      </rPr>
      <t>县市区</t>
    </r>
  </si>
  <si>
    <r>
      <rPr>
        <sz val="10"/>
        <color indexed="8"/>
        <rFont val="黑体"/>
        <charset val="134"/>
      </rPr>
      <t>合计</t>
    </r>
  </si>
  <si>
    <t>湖南浏阳江淮村镇银行</t>
  </si>
  <si>
    <r>
      <rPr>
        <sz val="10"/>
        <color indexed="8"/>
        <rFont val="宋体"/>
        <charset val="134"/>
      </rPr>
      <t>宁乡市</t>
    </r>
  </si>
  <si>
    <r>
      <rPr>
        <sz val="10"/>
        <color indexed="8"/>
        <rFont val="宋体"/>
        <charset val="134"/>
      </rPr>
      <t>宁乡沪农商村镇银行</t>
    </r>
  </si>
  <si>
    <r>
      <rPr>
        <sz val="10"/>
        <color indexed="8"/>
        <rFont val="宋体"/>
        <charset val="134"/>
      </rPr>
      <t>宁乡农商行</t>
    </r>
  </si>
  <si>
    <r>
      <rPr>
        <sz val="10"/>
        <color rgb="FF000000"/>
        <rFont val="宋体"/>
        <charset val="134"/>
      </rPr>
      <t>攸县</t>
    </r>
  </si>
  <si>
    <r>
      <rPr>
        <sz val="10"/>
        <color indexed="8"/>
        <rFont val="宋体"/>
        <charset val="134"/>
      </rPr>
      <t>湖南攸县潭农商村镇银行股份有限公司</t>
    </r>
  </si>
  <si>
    <r>
      <rPr>
        <sz val="10"/>
        <color indexed="8"/>
        <rFont val="宋体"/>
        <charset val="134"/>
      </rPr>
      <t>湖南攸县农村商业银行股份有限公司</t>
    </r>
  </si>
  <si>
    <r>
      <rPr>
        <sz val="10"/>
        <color indexed="8"/>
        <rFont val="宋体"/>
        <charset val="134"/>
      </rPr>
      <t>湘潭市</t>
    </r>
  </si>
  <si>
    <r>
      <rPr>
        <sz val="10"/>
        <color indexed="8"/>
        <rFont val="宋体"/>
        <charset val="134"/>
      </rPr>
      <t>湘潭县</t>
    </r>
  </si>
  <si>
    <r>
      <rPr>
        <sz val="10"/>
        <color indexed="8"/>
        <rFont val="宋体"/>
        <charset val="134"/>
      </rPr>
      <t>湖南湘潭湘淮村镇银行股份有限公司</t>
    </r>
  </si>
  <si>
    <r>
      <rPr>
        <sz val="10"/>
        <color indexed="8"/>
        <rFont val="宋体"/>
        <charset val="134"/>
      </rPr>
      <t>湖南湘潭天易农村商业银行股份有限公司</t>
    </r>
  </si>
  <si>
    <r>
      <rPr>
        <sz val="10"/>
        <color rgb="FF000000"/>
        <rFont val="宋体"/>
        <charset val="134"/>
      </rPr>
      <t>韶山市</t>
    </r>
  </si>
  <si>
    <r>
      <rPr>
        <sz val="10"/>
        <color indexed="8"/>
        <rFont val="宋体"/>
        <charset val="134"/>
      </rPr>
      <t>湖南韶山农村商业银行股份有限公司</t>
    </r>
  </si>
  <si>
    <r>
      <rPr>
        <sz val="10"/>
        <color indexed="8"/>
        <rFont val="宋体"/>
        <charset val="134"/>
      </rPr>
      <t>衡阳市</t>
    </r>
  </si>
  <si>
    <r>
      <rPr>
        <sz val="10"/>
        <color rgb="FF000000"/>
        <rFont val="宋体"/>
        <charset val="134"/>
      </rPr>
      <t>祁东县</t>
    </r>
  </si>
  <si>
    <r>
      <rPr>
        <sz val="10"/>
        <color indexed="8"/>
        <rFont val="宋体"/>
        <charset val="134"/>
      </rPr>
      <t>祁东惠丰村镇银行</t>
    </r>
  </si>
  <si>
    <r>
      <rPr>
        <sz val="10"/>
        <color rgb="FF000000"/>
        <rFont val="宋体"/>
        <charset val="134"/>
      </rPr>
      <t>邵阳市</t>
    </r>
  </si>
  <si>
    <t>城步苗族自治县</t>
  </si>
  <si>
    <r>
      <rPr>
        <sz val="10"/>
        <color indexed="8"/>
        <rFont val="宋体"/>
        <charset val="134"/>
      </rPr>
      <t>湖南城步湘农村镇银行股份有限公司</t>
    </r>
  </si>
  <si>
    <r>
      <rPr>
        <sz val="10"/>
        <color rgb="FF000000"/>
        <rFont val="宋体"/>
        <charset val="134"/>
      </rPr>
      <t>绥宁县</t>
    </r>
  </si>
  <si>
    <r>
      <rPr>
        <sz val="10"/>
        <color indexed="8"/>
        <rFont val="宋体"/>
        <charset val="134"/>
      </rPr>
      <t>湖南绥宁湘农村镇银行股份有限公司</t>
    </r>
  </si>
  <si>
    <r>
      <rPr>
        <sz val="10"/>
        <color rgb="FF000000"/>
        <rFont val="宋体"/>
        <charset val="134"/>
      </rPr>
      <t>新宁县</t>
    </r>
  </si>
  <si>
    <r>
      <rPr>
        <sz val="10"/>
        <color indexed="8"/>
        <rFont val="宋体"/>
        <charset val="134"/>
      </rPr>
      <t>湖南新宁潭农商村镇银行股份有限公司</t>
    </r>
  </si>
  <si>
    <r>
      <rPr>
        <sz val="10"/>
        <color indexed="8"/>
        <rFont val="宋体"/>
        <charset val="134"/>
      </rPr>
      <t>岳阳市</t>
    </r>
  </si>
  <si>
    <t>临湘中银富登村镇银行有限公司</t>
  </si>
  <si>
    <r>
      <rPr>
        <sz val="10"/>
        <color indexed="8"/>
        <rFont val="宋体"/>
        <charset val="134"/>
      </rPr>
      <t>湖南汨罗农村商业银行股份有限公司</t>
    </r>
  </si>
  <si>
    <r>
      <rPr>
        <sz val="10"/>
        <color indexed="8"/>
        <rFont val="宋体"/>
        <charset val="134"/>
      </rPr>
      <t>平江县</t>
    </r>
  </si>
  <si>
    <r>
      <rPr>
        <sz val="10"/>
        <color indexed="8"/>
        <rFont val="宋体"/>
        <charset val="134"/>
      </rPr>
      <t>湖南平江农村商业银行股份有限公司</t>
    </r>
  </si>
  <si>
    <r>
      <rPr>
        <sz val="10"/>
        <color indexed="8"/>
        <rFont val="宋体"/>
        <charset val="134"/>
      </rPr>
      <t>湘阴县</t>
    </r>
  </si>
  <si>
    <r>
      <rPr>
        <sz val="10"/>
        <color indexed="8"/>
        <rFont val="宋体"/>
        <charset val="134"/>
      </rPr>
      <t>湖南湘阴星龙村镇银行</t>
    </r>
  </si>
  <si>
    <r>
      <rPr>
        <sz val="10"/>
        <color rgb="FF000000"/>
        <rFont val="宋体"/>
        <charset val="134"/>
      </rPr>
      <t>常德市</t>
    </r>
  </si>
  <si>
    <r>
      <rPr>
        <sz val="10"/>
        <color rgb="FF000000"/>
        <rFont val="宋体"/>
        <charset val="134"/>
      </rPr>
      <t>安乡县</t>
    </r>
  </si>
  <si>
    <r>
      <rPr>
        <sz val="10"/>
        <color indexed="8"/>
        <rFont val="宋体"/>
        <charset val="134"/>
      </rPr>
      <t>安乡农村商业银行</t>
    </r>
  </si>
  <si>
    <r>
      <rPr>
        <sz val="10"/>
        <color indexed="8"/>
        <rFont val="宋体"/>
        <charset val="134"/>
      </rPr>
      <t>安乡中银富登村镇银行</t>
    </r>
  </si>
  <si>
    <r>
      <rPr>
        <sz val="10"/>
        <color rgb="FF000000"/>
        <rFont val="宋体"/>
        <charset val="134"/>
      </rPr>
      <t>石门县</t>
    </r>
  </si>
  <si>
    <r>
      <rPr>
        <sz val="10"/>
        <color indexed="8"/>
        <rFont val="宋体"/>
        <charset val="134"/>
      </rPr>
      <t>石门沪农商村镇银行</t>
    </r>
  </si>
  <si>
    <r>
      <rPr>
        <sz val="10"/>
        <color rgb="FF000000"/>
        <rFont val="宋体"/>
        <charset val="134"/>
      </rPr>
      <t>张家界市</t>
    </r>
  </si>
  <si>
    <r>
      <rPr>
        <sz val="10"/>
        <color indexed="8"/>
        <rFont val="宋体"/>
        <charset val="134"/>
      </rPr>
      <t>桑植县</t>
    </r>
  </si>
  <si>
    <r>
      <rPr>
        <sz val="10"/>
        <color indexed="8"/>
        <rFont val="宋体"/>
        <charset val="134"/>
      </rPr>
      <t>湖南桑植农村商业银行股份有限公司</t>
    </r>
  </si>
  <si>
    <r>
      <rPr>
        <sz val="10"/>
        <color rgb="FF000000"/>
        <rFont val="宋体"/>
        <charset val="134"/>
      </rPr>
      <t>安化县</t>
    </r>
  </si>
  <si>
    <r>
      <rPr>
        <sz val="10"/>
        <color indexed="8"/>
        <rFont val="宋体"/>
        <charset val="134"/>
      </rPr>
      <t>湖南安化湘淮村镇银行股份有限公司</t>
    </r>
  </si>
  <si>
    <r>
      <rPr>
        <sz val="10"/>
        <color rgb="FF000000"/>
        <rFont val="宋体"/>
        <charset val="134"/>
      </rPr>
      <t>郴州市</t>
    </r>
  </si>
  <si>
    <r>
      <rPr>
        <sz val="10"/>
        <color rgb="FF000000"/>
        <rFont val="宋体"/>
        <charset val="134"/>
      </rPr>
      <t>临武县</t>
    </r>
  </si>
  <si>
    <r>
      <rPr>
        <sz val="10"/>
        <color indexed="8"/>
        <rFont val="宋体"/>
        <charset val="134"/>
      </rPr>
      <t>临武浦发村镇银行股份有限公司</t>
    </r>
  </si>
  <si>
    <r>
      <rPr>
        <sz val="10"/>
        <color rgb="FF000000"/>
        <rFont val="宋体"/>
        <charset val="134"/>
      </rPr>
      <t>永州市</t>
    </r>
  </si>
  <si>
    <r>
      <rPr>
        <sz val="10"/>
        <color indexed="8"/>
        <rFont val="宋体"/>
        <charset val="134"/>
      </rPr>
      <t>道县</t>
    </r>
  </si>
  <si>
    <r>
      <rPr>
        <sz val="10"/>
        <color indexed="8"/>
        <rFont val="宋体"/>
        <charset val="134"/>
      </rPr>
      <t>湖南道县神农村镇银行股份有限公司</t>
    </r>
  </si>
  <si>
    <r>
      <rPr>
        <sz val="10"/>
        <color indexed="8"/>
        <rFont val="宋体"/>
        <charset val="134"/>
      </rPr>
      <t>蓝山县</t>
    </r>
  </si>
  <si>
    <r>
      <rPr>
        <sz val="10"/>
        <color indexed="8"/>
        <rFont val="宋体"/>
        <charset val="134"/>
      </rPr>
      <t>湖南蓝山神农村镇银行股份有限公司</t>
    </r>
  </si>
  <si>
    <r>
      <rPr>
        <sz val="10"/>
        <color indexed="8"/>
        <rFont val="宋体"/>
        <charset val="134"/>
      </rPr>
      <t>宁远县</t>
    </r>
  </si>
  <si>
    <r>
      <rPr>
        <sz val="10"/>
        <color indexed="8"/>
        <rFont val="宋体"/>
        <charset val="134"/>
      </rPr>
      <t>湖南宁远农村商业银行股份有限公司</t>
    </r>
  </si>
  <si>
    <r>
      <rPr>
        <sz val="10"/>
        <color indexed="8"/>
        <rFont val="宋体"/>
        <charset val="134"/>
      </rPr>
      <t>新田县</t>
    </r>
  </si>
  <si>
    <r>
      <rPr>
        <sz val="10"/>
        <color indexed="8"/>
        <rFont val="宋体"/>
        <charset val="134"/>
      </rPr>
      <t>湖南新田湘农村镇银行股份有限公司</t>
    </r>
  </si>
  <si>
    <r>
      <rPr>
        <sz val="10"/>
        <color rgb="FF000000"/>
        <rFont val="宋体"/>
        <charset val="134"/>
      </rPr>
      <t>娄底市</t>
    </r>
  </si>
  <si>
    <r>
      <rPr>
        <sz val="10"/>
        <color rgb="FF000000"/>
        <rFont val="宋体"/>
        <charset val="134"/>
      </rPr>
      <t>新化县</t>
    </r>
  </si>
  <si>
    <r>
      <rPr>
        <sz val="10"/>
        <color indexed="8"/>
        <rFont val="宋体"/>
        <charset val="134"/>
      </rPr>
      <t>湖南新化星龙村镇银行股份有限公司</t>
    </r>
  </si>
  <si>
    <r>
      <rPr>
        <sz val="10"/>
        <color rgb="FF000000"/>
        <rFont val="宋体"/>
        <charset val="134"/>
      </rPr>
      <t>湘西州</t>
    </r>
  </si>
  <si>
    <r>
      <rPr>
        <sz val="10"/>
        <color rgb="FF000000"/>
        <rFont val="宋体"/>
        <charset val="134"/>
      </rPr>
      <t>泸溪县</t>
    </r>
  </si>
  <si>
    <r>
      <rPr>
        <sz val="10"/>
        <color indexed="8"/>
        <rFont val="宋体"/>
        <charset val="134"/>
      </rPr>
      <t>湖南泸溪农村商业银行股份有限公司</t>
    </r>
  </si>
  <si>
    <r>
      <rPr>
        <sz val="10"/>
        <color rgb="FF000000"/>
        <rFont val="宋体"/>
        <charset val="134"/>
      </rPr>
      <t>古丈县</t>
    </r>
  </si>
  <si>
    <t>湖南古丈农村商业银行股份有限公司</t>
  </si>
  <si>
    <r>
      <rPr>
        <sz val="10"/>
        <color rgb="FF000000"/>
        <rFont val="宋体"/>
        <charset val="134"/>
      </rPr>
      <t>花垣县</t>
    </r>
  </si>
  <si>
    <r>
      <rPr>
        <sz val="10"/>
        <color indexed="8"/>
        <rFont val="宋体"/>
        <charset val="134"/>
      </rPr>
      <t>花垣农村商业银行</t>
    </r>
  </si>
  <si>
    <r>
      <rPr>
        <sz val="10"/>
        <color rgb="FF000000"/>
        <rFont val="宋体"/>
        <charset val="134"/>
      </rPr>
      <t>吉首市</t>
    </r>
  </si>
  <si>
    <r>
      <rPr>
        <sz val="10"/>
        <color indexed="8"/>
        <rFont val="宋体"/>
        <charset val="134"/>
      </rPr>
      <t>湘西长行村镇银行股份有限公司</t>
    </r>
  </si>
</sst>
</file>

<file path=xl/styles.xml><?xml version="1.0" encoding="utf-8"?>
<styleSheet xmlns="http://schemas.openxmlformats.org/spreadsheetml/2006/main">
  <numFmts count="6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</numFmts>
  <fonts count="59"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16"/>
      <color rgb="FF000000"/>
      <name val="Times New Roman"/>
      <charset val="134"/>
    </font>
    <font>
      <u/>
      <sz val="16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黑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黑体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ajor"/>
    </font>
    <font>
      <b/>
      <sz val="12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8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rgb="FF000000"/>
      <name val="方正小标宋_GBK"/>
      <charset val="134"/>
    </font>
    <font>
      <sz val="10"/>
      <color indexed="8"/>
      <name val="黑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5" fillId="20" borderId="15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0" borderId="0"/>
    <xf numFmtId="0" fontId="28" fillId="3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30" fillId="11" borderId="9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20" borderId="13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18" borderId="13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117">
    <xf numFmtId="0" fontId="0" fillId="0" borderId="0" xfId="0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177" fontId="22" fillId="0" borderId="2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177" fontId="1" fillId="0" borderId="0" xfId="0" applyNumberFormat="1" applyFont="1" applyBorder="1" applyAlignment="1">
      <alignment horizontal="left" vertical="center"/>
    </xf>
    <xf numFmtId="177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horizontal="center" vertical="center" wrapText="1"/>
    </xf>
    <xf numFmtId="177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177" fontId="1" fillId="0" borderId="2" xfId="34" applyNumberFormat="1" applyFont="1" applyFill="1" applyBorder="1" applyAlignment="1">
      <alignment horizontal="center" vertical="center" wrapText="1"/>
    </xf>
    <xf numFmtId="177" fontId="24" fillId="0" borderId="2" xfId="34" applyNumberFormat="1" applyFont="1" applyFill="1" applyBorder="1" applyAlignment="1">
      <alignment horizontal="center" vertical="center" wrapText="1"/>
    </xf>
    <xf numFmtId="177" fontId="18" fillId="0" borderId="2" xfId="34" applyNumberFormat="1" applyFont="1" applyFill="1" applyBorder="1" applyAlignment="1">
      <alignment horizontal="center" vertical="center" wrapText="1"/>
    </xf>
    <xf numFmtId="177" fontId="24" fillId="0" borderId="2" xfId="34" applyNumberFormat="1" applyFont="1" applyBorder="1" applyAlignment="1">
      <alignment horizontal="center" vertical="center" wrapText="1"/>
    </xf>
    <xf numFmtId="177" fontId="26" fillId="2" borderId="2" xfId="34" applyNumberFormat="1" applyFont="1" applyFill="1" applyBorder="1" applyAlignment="1">
      <alignment horizontal="center" vertical="center" wrapText="1"/>
    </xf>
    <xf numFmtId="177" fontId="24" fillId="2" borderId="2" xfId="34" applyNumberFormat="1" applyFont="1" applyFill="1" applyBorder="1" applyAlignment="1">
      <alignment horizontal="center" vertical="center" wrapText="1"/>
    </xf>
    <xf numFmtId="177" fontId="18" fillId="2" borderId="2" xfId="34" applyNumberFormat="1" applyFont="1" applyFill="1" applyBorder="1" applyAlignment="1">
      <alignment horizontal="center" vertical="center" wrapText="1"/>
    </xf>
    <xf numFmtId="177" fontId="26" fillId="2" borderId="2" xfId="34" applyNumberFormat="1" applyFont="1" applyFill="1" applyBorder="1" applyAlignment="1">
      <alignment horizontal="center" vertical="center"/>
    </xf>
    <xf numFmtId="177" fontId="24" fillId="2" borderId="1" xfId="34" applyNumberFormat="1" applyFont="1" applyFill="1" applyBorder="1" applyAlignment="1">
      <alignment horizontal="center" vertical="center" wrapText="1"/>
    </xf>
    <xf numFmtId="177" fontId="24" fillId="2" borderId="4" xfId="34" applyNumberFormat="1" applyFont="1" applyFill="1" applyBorder="1" applyAlignment="1">
      <alignment horizontal="center" vertical="center" wrapText="1"/>
    </xf>
    <xf numFmtId="177" fontId="26" fillId="0" borderId="2" xfId="34" applyNumberFormat="1" applyFont="1" applyFill="1" applyBorder="1" applyAlignment="1">
      <alignment horizontal="center" vertical="center" wrapText="1"/>
    </xf>
    <xf numFmtId="177" fontId="26" fillId="0" borderId="0" xfId="0" applyNumberFormat="1" applyFont="1" applyBorder="1" applyAlignment="1">
      <alignment horizontal="center" vertical="center" wrapText="1"/>
    </xf>
    <xf numFmtId="177" fontId="2" fillId="0" borderId="2" xfId="34" applyNumberFormat="1" applyFont="1" applyFill="1" applyBorder="1" applyAlignment="1">
      <alignment horizontal="center" vertical="center" wrapText="1"/>
    </xf>
    <xf numFmtId="177" fontId="26" fillId="0" borderId="8" xfId="0" applyNumberFormat="1" applyFont="1" applyBorder="1" applyAlignment="1">
      <alignment horizontal="center" vertical="center" wrapText="1"/>
    </xf>
    <xf numFmtId="177" fontId="27" fillId="0" borderId="0" xfId="0" applyNumberFormat="1" applyFont="1" applyBorder="1" applyAlignment="1">
      <alignment horizontal="center" vertical="center"/>
    </xf>
    <xf numFmtId="177" fontId="26" fillId="0" borderId="8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19" fillId="0" borderId="2" xfId="0" applyNumberFormat="1" applyFont="1" applyBorder="1" applyAlignment="1">
      <alignment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</cellXfs>
  <cellStyles count="73">
    <cellStyle name="常规" xfId="0" builtinId="0"/>
    <cellStyle name="百分比 2 2" xfId="1"/>
    <cellStyle name="常规 2" xfId="2"/>
    <cellStyle name="常规 2 5" xfId="3"/>
    <cellStyle name="常规 2 7" xfId="4"/>
    <cellStyle name="常规 3 2" xfId="5"/>
    <cellStyle name="常规 3 4" xfId="6"/>
    <cellStyle name="常规 4" xfId="7"/>
    <cellStyle name="常规 5" xfId="8"/>
    <cellStyle name="常规 6" xfId="9"/>
    <cellStyle name="常规_安仁县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千位分隔 2" xfId="16"/>
    <cellStyle name="标题 1" xfId="17" builtinId="16"/>
    <cellStyle name="常规 2 8" xfId="18"/>
    <cellStyle name="解释性文本" xfId="19" builtinId="53"/>
    <cellStyle name="标题 2" xfId="20" builtinId="17"/>
    <cellStyle name="常规 2 3" xfId="21"/>
    <cellStyle name="40% - 强调文字颜色 5" xfId="22" builtinId="47"/>
    <cellStyle name="千位分隔[0]" xfId="23" builtinId="6"/>
    <cellStyle name="常规 2 4" xfId="24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强调文字颜色 6" xfId="33" builtinId="49"/>
    <cellStyle name="千位分隔" xfId="34" builtinId="3"/>
    <cellStyle name="常规 2 6" xfId="35"/>
    <cellStyle name="标题" xfId="36" builtinId="15"/>
    <cellStyle name="常规 3 3" xfId="37"/>
    <cellStyle name="已访问的超链接" xfId="38" builtinId="9"/>
    <cellStyle name="常规 2 2" xfId="39"/>
    <cellStyle name="40% - 强调文字颜色 4" xfId="40" builtinId="43"/>
    <cellStyle name="常规 3" xfId="41"/>
    <cellStyle name="链接单元格" xfId="42" builtinId="24"/>
    <cellStyle name="标题 4" xfId="43" builtinId="19"/>
    <cellStyle name="20% - 强调文字颜色 2" xfId="44" builtinId="34"/>
    <cellStyle name="常规 10" xfId="45"/>
    <cellStyle name="货币[0]" xfId="46" builtinId="7"/>
    <cellStyle name="常规 2 9" xfId="47"/>
    <cellStyle name="警告文本" xfId="48" builtinId="11"/>
    <cellStyle name="常规 8" xfId="49"/>
    <cellStyle name="40% - 强调文字颜色 2" xfId="50" builtinId="35"/>
    <cellStyle name="注释" xfId="51" builtinId="10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常规 3 5" xfId="56"/>
    <cellStyle name="计算" xfId="57" builtinId="22"/>
    <cellStyle name="强调文字颜色 1" xfId="58" builtinId="29"/>
    <cellStyle name="60% - 强调文字颜色 4" xfId="59" builtinId="44"/>
    <cellStyle name="60% - 强调文字颜色 1" xfId="60" builtinId="32"/>
    <cellStyle name="强调文字颜色 2" xfId="61" builtinId="33"/>
    <cellStyle name="60% - 强调文字颜色 5" xfId="62" builtinId="48"/>
    <cellStyle name="百分比" xfId="63" builtinId="5"/>
    <cellStyle name="60% - 强调文字颜色 2" xfId="64" builtinId="36"/>
    <cellStyle name="货币" xfId="65" builtinId="4"/>
    <cellStyle name="强调文字颜色 3" xfId="66" builtinId="37"/>
    <cellStyle name="20% - 强调文字颜色 3" xfId="67" builtinId="38"/>
    <cellStyle name="常规 9" xfId="68"/>
    <cellStyle name="输入" xfId="69" builtinId="20"/>
    <cellStyle name="40% - 强调文字颜色 3" xfId="70" builtinId="39"/>
    <cellStyle name="强调文字颜色 4" xfId="71" builtinId="41"/>
    <cellStyle name="20% - 强调文字颜色 4" xfId="72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42;&#38405;&#20214;&#65306;2025&#24180;&#26222;&#24800;&#37329;&#34701;&#30465;&#32423;&#36164;&#37329;&#27979;&#31639;&#34920;10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8405;&#20214;&#65306;2025&#24180;&#26222;&#24800;&#37329;&#34701;&#19987;&#39033;&#36164;&#37329;&#20998;&#37197;&#27979;&#31639;&#34920;11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42;&#38405;&#20214;&#65306;2025&#24180;&#26222;&#24800;&#37329;&#34701;&#19987;&#39033;&#36164;&#37329;&#20998;&#37197;&#27979;&#31639;&#34920;11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阅件1-1测算总表"/>
      <sheetName val="参阅件1-2创担贴息明细表"/>
      <sheetName val="财政部监管局核减明细表"/>
      <sheetName val="参阅件1-3定向费用补贴"/>
      <sheetName val="参阅件1-5-2025年已预拨下达资金"/>
    </sheetNames>
    <sheetDataSet>
      <sheetData sheetId="0">
        <row r="10">
          <cell r="B10" t="str">
            <v>长沙市本级及所辖区</v>
          </cell>
          <cell r="C10" t="str">
            <v>中部</v>
          </cell>
          <cell r="D10" t="str">
            <v>长株潭</v>
          </cell>
          <cell r="E10" t="str">
            <v>六档</v>
          </cell>
          <cell r="F10">
            <v>0.5</v>
          </cell>
          <cell r="G10">
            <v>0.05</v>
          </cell>
          <cell r="H10">
            <v>0.45</v>
          </cell>
          <cell r="I10">
            <v>769</v>
          </cell>
          <cell r="J10">
            <v>683</v>
          </cell>
          <cell r="K10">
            <v>86</v>
          </cell>
          <cell r="L10">
            <v>30270.6</v>
          </cell>
        </row>
        <row r="10">
          <cell r="N10">
            <v>0.005</v>
          </cell>
          <cell r="O10">
            <v>0</v>
          </cell>
          <cell r="P10">
            <v>0</v>
          </cell>
          <cell r="Q10">
            <v>10</v>
          </cell>
          <cell r="R10">
            <v>97</v>
          </cell>
        </row>
        <row r="10">
          <cell r="T10">
            <v>3000</v>
          </cell>
          <cell r="U10">
            <v>2000</v>
          </cell>
          <cell r="V10">
            <v>1000</v>
          </cell>
          <cell r="W10">
            <v>3769</v>
          </cell>
          <cell r="X10">
            <v>2683</v>
          </cell>
          <cell r="Y10">
            <v>1086</v>
          </cell>
          <cell r="Z10">
            <v>3420</v>
          </cell>
          <cell r="AA10">
            <v>2314</v>
          </cell>
          <cell r="AB10">
            <v>1106</v>
          </cell>
        </row>
        <row r="11">
          <cell r="B11" t="str">
            <v>浏阳市</v>
          </cell>
          <cell r="C11" t="str">
            <v>中部</v>
          </cell>
          <cell r="D11" t="str">
            <v>长株潭</v>
          </cell>
          <cell r="E11" t="str">
            <v>六档</v>
          </cell>
          <cell r="F11">
            <v>0.5</v>
          </cell>
          <cell r="G11">
            <v>0.05</v>
          </cell>
          <cell r="H11">
            <v>0.45</v>
          </cell>
          <cell r="I11">
            <v>215</v>
          </cell>
          <cell r="J11">
            <v>198</v>
          </cell>
          <cell r="K11">
            <v>17</v>
          </cell>
          <cell r="L11">
            <v>2010</v>
          </cell>
        </row>
        <row r="11">
          <cell r="N11">
            <v>0.005</v>
          </cell>
          <cell r="O11">
            <v>0</v>
          </cell>
          <cell r="P11">
            <v>0</v>
          </cell>
          <cell r="Q11">
            <v>1</v>
          </cell>
          <cell r="R11">
            <v>5</v>
          </cell>
          <cell r="S11">
            <v>9</v>
          </cell>
        </row>
        <row r="11">
          <cell r="W11">
            <v>224</v>
          </cell>
          <cell r="X11">
            <v>207</v>
          </cell>
          <cell r="Y11">
            <v>17</v>
          </cell>
          <cell r="Z11">
            <v>123</v>
          </cell>
          <cell r="AA11">
            <v>100</v>
          </cell>
          <cell r="AB11">
            <v>23</v>
          </cell>
        </row>
        <row r="12">
          <cell r="B12" t="str">
            <v>宁乡市</v>
          </cell>
          <cell r="C12" t="str">
            <v>中部</v>
          </cell>
          <cell r="D12" t="str">
            <v>长株潭</v>
          </cell>
          <cell r="E12" t="str">
            <v>六档</v>
          </cell>
          <cell r="F12">
            <v>0.5</v>
          </cell>
          <cell r="G12">
            <v>0.05</v>
          </cell>
          <cell r="H12">
            <v>0.45</v>
          </cell>
          <cell r="I12">
            <v>218</v>
          </cell>
          <cell r="J12">
            <v>201</v>
          </cell>
          <cell r="K12">
            <v>17</v>
          </cell>
          <cell r="L12">
            <v>6702</v>
          </cell>
        </row>
        <row r="12">
          <cell r="N12">
            <v>0.005</v>
          </cell>
          <cell r="O12">
            <v>0</v>
          </cell>
          <cell r="P12">
            <v>0</v>
          </cell>
          <cell r="Q12">
            <v>2</v>
          </cell>
          <cell r="R12">
            <v>17</v>
          </cell>
          <cell r="S12">
            <v>79</v>
          </cell>
        </row>
        <row r="12">
          <cell r="W12">
            <v>297</v>
          </cell>
          <cell r="X12">
            <v>280</v>
          </cell>
          <cell r="Y12">
            <v>17</v>
          </cell>
          <cell r="Z12">
            <v>96</v>
          </cell>
          <cell r="AA12">
            <v>77</v>
          </cell>
          <cell r="AB12">
            <v>19</v>
          </cell>
        </row>
        <row r="13">
          <cell r="B13" t="str">
            <v>株洲市小计</v>
          </cell>
        </row>
        <row r="13">
          <cell r="I13">
            <v>1162</v>
          </cell>
          <cell r="J13">
            <v>805</v>
          </cell>
          <cell r="K13">
            <v>357</v>
          </cell>
          <cell r="L13">
            <v>36624</v>
          </cell>
        </row>
        <row r="13">
          <cell r="O13">
            <v>0</v>
          </cell>
          <cell r="P13">
            <v>0</v>
          </cell>
          <cell r="Q13">
            <v>36</v>
          </cell>
          <cell r="R13">
            <v>116</v>
          </cell>
          <cell r="S13">
            <v>138</v>
          </cell>
          <cell r="T13">
            <v>5000</v>
          </cell>
          <cell r="U13">
            <v>4000</v>
          </cell>
          <cell r="V13">
            <v>1000</v>
          </cell>
          <cell r="W13">
            <v>6300</v>
          </cell>
          <cell r="X13">
            <v>4943</v>
          </cell>
          <cell r="Y13">
            <v>1357</v>
          </cell>
          <cell r="Z13">
            <v>6702</v>
          </cell>
          <cell r="AA13">
            <v>5179</v>
          </cell>
          <cell r="AB13">
            <v>1523</v>
          </cell>
        </row>
        <row r="14">
          <cell r="B14" t="str">
            <v>株洲市本级及所辖区</v>
          </cell>
          <cell r="C14" t="str">
            <v>中部</v>
          </cell>
          <cell r="D14" t="str">
            <v>长株潭</v>
          </cell>
          <cell r="E14" t="str">
            <v>六档</v>
          </cell>
          <cell r="F14">
            <v>0.5</v>
          </cell>
          <cell r="G14">
            <v>0.05</v>
          </cell>
          <cell r="H14">
            <v>0.45</v>
          </cell>
          <cell r="I14">
            <v>-119</v>
          </cell>
          <cell r="J14">
            <v>-129</v>
          </cell>
          <cell r="K14">
            <v>10</v>
          </cell>
          <cell r="L14">
            <v>10090</v>
          </cell>
        </row>
        <row r="14">
          <cell r="N14">
            <v>0.005</v>
          </cell>
          <cell r="O14">
            <v>0</v>
          </cell>
          <cell r="P14">
            <v>0</v>
          </cell>
          <cell r="Q14">
            <v>4</v>
          </cell>
          <cell r="R14">
            <v>41</v>
          </cell>
        </row>
        <row r="14">
          <cell r="T14">
            <v>5000</v>
          </cell>
          <cell r="U14">
            <v>4000</v>
          </cell>
          <cell r="V14">
            <v>1000</v>
          </cell>
          <cell r="W14">
            <v>4881</v>
          </cell>
          <cell r="X14">
            <v>3871</v>
          </cell>
          <cell r="Y14">
            <v>1010</v>
          </cell>
          <cell r="Z14">
            <v>5477</v>
          </cell>
          <cell r="AA14">
            <v>4387</v>
          </cell>
          <cell r="AB14">
            <v>1090</v>
          </cell>
        </row>
        <row r="15">
          <cell r="B15" t="str">
            <v>渌口区</v>
          </cell>
          <cell r="C15" t="str">
            <v>中部</v>
          </cell>
          <cell r="D15" t="str">
            <v>长株潭</v>
          </cell>
          <cell r="E15" t="str">
            <v>六档</v>
          </cell>
          <cell r="F15">
            <v>0.5</v>
          </cell>
          <cell r="G15">
            <v>0.05</v>
          </cell>
          <cell r="H15">
            <v>0.45</v>
          </cell>
          <cell r="I15">
            <v>84</v>
          </cell>
          <cell r="J15">
            <v>74</v>
          </cell>
          <cell r="K15">
            <v>10</v>
          </cell>
          <cell r="L15">
            <v>1599</v>
          </cell>
        </row>
        <row r="15">
          <cell r="N15">
            <v>0.005</v>
          </cell>
          <cell r="O15">
            <v>0</v>
          </cell>
          <cell r="P15">
            <v>0</v>
          </cell>
          <cell r="Q15">
            <v>1</v>
          </cell>
          <cell r="R15">
            <v>5</v>
          </cell>
        </row>
        <row r="15">
          <cell r="W15">
            <v>84</v>
          </cell>
          <cell r="X15">
            <v>74</v>
          </cell>
          <cell r="Y15">
            <v>10</v>
          </cell>
          <cell r="Z15">
            <v>81</v>
          </cell>
          <cell r="AA15">
            <v>65</v>
          </cell>
          <cell r="AB15">
            <v>16</v>
          </cell>
        </row>
        <row r="16">
          <cell r="B16" t="str">
            <v>攸县</v>
          </cell>
          <cell r="C16" t="str">
            <v>中部</v>
          </cell>
          <cell r="D16" t="str">
            <v>长株潭</v>
          </cell>
          <cell r="E16" t="str">
            <v>六档</v>
          </cell>
          <cell r="F16">
            <v>0.5</v>
          </cell>
          <cell r="G16">
            <v>0.05</v>
          </cell>
          <cell r="H16">
            <v>0.45</v>
          </cell>
          <cell r="I16">
            <v>98</v>
          </cell>
          <cell r="J16">
            <v>97</v>
          </cell>
          <cell r="K16">
            <v>1</v>
          </cell>
          <cell r="L16">
            <v>1550</v>
          </cell>
        </row>
        <row r="16">
          <cell r="N16">
            <v>0.005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S16">
            <v>138</v>
          </cell>
        </row>
        <row r="16">
          <cell r="W16">
            <v>236</v>
          </cell>
          <cell r="X16">
            <v>235</v>
          </cell>
          <cell r="Y16">
            <v>1</v>
          </cell>
          <cell r="Z16">
            <v>62</v>
          </cell>
          <cell r="AA16">
            <v>52</v>
          </cell>
          <cell r="AB16">
            <v>10</v>
          </cell>
        </row>
        <row r="17">
          <cell r="B17" t="str">
            <v>茶陵县</v>
          </cell>
          <cell r="C17" t="str">
            <v>比西</v>
          </cell>
          <cell r="D17" t="str">
            <v>原贫困县</v>
          </cell>
          <cell r="E17" t="str">
            <v>一档</v>
          </cell>
          <cell r="F17">
            <v>0.7</v>
          </cell>
          <cell r="G17">
            <v>0.27</v>
          </cell>
          <cell r="H17">
            <v>0.03</v>
          </cell>
          <cell r="I17">
            <v>379</v>
          </cell>
          <cell r="J17">
            <v>254</v>
          </cell>
          <cell r="K17">
            <v>125</v>
          </cell>
          <cell r="L17">
            <v>6628</v>
          </cell>
        </row>
        <row r="17">
          <cell r="N17">
            <v>0.005</v>
          </cell>
          <cell r="O17">
            <v>0</v>
          </cell>
          <cell r="P17">
            <v>0</v>
          </cell>
          <cell r="Q17">
            <v>16</v>
          </cell>
          <cell r="R17">
            <v>4</v>
          </cell>
        </row>
        <row r="17">
          <cell r="W17">
            <v>379</v>
          </cell>
          <cell r="X17">
            <v>254</v>
          </cell>
          <cell r="Y17">
            <v>125</v>
          </cell>
          <cell r="Z17">
            <v>421</v>
          </cell>
          <cell r="AA17">
            <v>241</v>
          </cell>
          <cell r="AB17">
            <v>180</v>
          </cell>
        </row>
        <row r="18">
          <cell r="B18" t="str">
            <v>炎陵县</v>
          </cell>
          <cell r="C18" t="str">
            <v>比西</v>
          </cell>
          <cell r="D18" t="str">
            <v>原贫困县</v>
          </cell>
          <cell r="E18" t="str">
            <v>一档</v>
          </cell>
          <cell r="F18">
            <v>0.7</v>
          </cell>
          <cell r="G18">
            <v>0.27</v>
          </cell>
          <cell r="H18">
            <v>0.03</v>
          </cell>
          <cell r="I18">
            <v>183</v>
          </cell>
          <cell r="J18">
            <v>22</v>
          </cell>
          <cell r="K18">
            <v>161</v>
          </cell>
          <cell r="L18">
            <v>3690</v>
          </cell>
        </row>
        <row r="18">
          <cell r="N18">
            <v>0.005</v>
          </cell>
          <cell r="O18">
            <v>0</v>
          </cell>
          <cell r="P18">
            <v>0</v>
          </cell>
          <cell r="Q18">
            <v>9</v>
          </cell>
          <cell r="R18">
            <v>2</v>
          </cell>
        </row>
        <row r="18">
          <cell r="W18">
            <v>183</v>
          </cell>
          <cell r="X18">
            <v>22</v>
          </cell>
          <cell r="Y18">
            <v>161</v>
          </cell>
          <cell r="Z18">
            <v>334</v>
          </cell>
          <cell r="AA18">
            <v>155</v>
          </cell>
          <cell r="AB18">
            <v>179</v>
          </cell>
        </row>
        <row r="19">
          <cell r="B19" t="str">
            <v>醴陵市</v>
          </cell>
          <cell r="C19" t="str">
            <v>中部</v>
          </cell>
          <cell r="D19" t="str">
            <v>长株潭</v>
          </cell>
          <cell r="E19" t="str">
            <v>六档</v>
          </cell>
          <cell r="F19">
            <v>0.5</v>
          </cell>
          <cell r="G19">
            <v>0.05</v>
          </cell>
          <cell r="H19">
            <v>0.45</v>
          </cell>
          <cell r="I19">
            <v>537</v>
          </cell>
          <cell r="J19">
            <v>487</v>
          </cell>
          <cell r="K19">
            <v>50</v>
          </cell>
          <cell r="L19">
            <v>13067</v>
          </cell>
        </row>
        <row r="19">
          <cell r="N19">
            <v>0.005</v>
          </cell>
          <cell r="O19">
            <v>0</v>
          </cell>
          <cell r="P19">
            <v>0</v>
          </cell>
          <cell r="Q19">
            <v>5</v>
          </cell>
          <cell r="R19">
            <v>58</v>
          </cell>
        </row>
        <row r="19">
          <cell r="W19">
            <v>537</v>
          </cell>
          <cell r="X19">
            <v>487</v>
          </cell>
          <cell r="Y19">
            <v>50</v>
          </cell>
          <cell r="Z19">
            <v>327</v>
          </cell>
          <cell r="AA19">
            <v>279</v>
          </cell>
          <cell r="AB19">
            <v>48</v>
          </cell>
        </row>
        <row r="20">
          <cell r="B20" t="str">
            <v>湘潭市小计</v>
          </cell>
        </row>
        <row r="20">
          <cell r="I20">
            <v>2332</v>
          </cell>
          <cell r="J20">
            <v>2274</v>
          </cell>
          <cell r="K20">
            <v>58</v>
          </cell>
          <cell r="L20">
            <v>20751.4</v>
          </cell>
        </row>
        <row r="20">
          <cell r="O20">
            <v>0</v>
          </cell>
          <cell r="P20">
            <v>0</v>
          </cell>
          <cell r="Q20">
            <v>8</v>
          </cell>
          <cell r="R20">
            <v>82</v>
          </cell>
          <cell r="S20">
            <v>10</v>
          </cell>
          <cell r="T20">
            <v>0</v>
          </cell>
          <cell r="U20">
            <v>0</v>
          </cell>
          <cell r="V20">
            <v>0</v>
          </cell>
          <cell r="W20">
            <v>2342</v>
          </cell>
          <cell r="X20">
            <v>2284</v>
          </cell>
          <cell r="Y20">
            <v>58</v>
          </cell>
          <cell r="Z20">
            <v>869</v>
          </cell>
          <cell r="AA20">
            <v>775</v>
          </cell>
          <cell r="AB20">
            <v>94</v>
          </cell>
        </row>
        <row r="21">
          <cell r="B21" t="str">
            <v>湘潭市本级及所辖区</v>
          </cell>
          <cell r="C21" t="str">
            <v>中部</v>
          </cell>
          <cell r="D21" t="str">
            <v>长株潭</v>
          </cell>
          <cell r="E21" t="str">
            <v>六档</v>
          </cell>
          <cell r="F21">
            <v>0.5</v>
          </cell>
          <cell r="G21">
            <v>0.05</v>
          </cell>
          <cell r="H21">
            <v>0.45</v>
          </cell>
          <cell r="I21">
            <v>1680</v>
          </cell>
          <cell r="J21">
            <v>1618</v>
          </cell>
          <cell r="K21">
            <v>62</v>
          </cell>
          <cell r="L21">
            <v>14354</v>
          </cell>
        </row>
        <row r="21">
          <cell r="N21">
            <v>0.005</v>
          </cell>
          <cell r="O21">
            <v>0</v>
          </cell>
          <cell r="P21">
            <v>0</v>
          </cell>
          <cell r="Q21">
            <v>6</v>
          </cell>
          <cell r="R21">
            <v>59</v>
          </cell>
        </row>
        <row r="21">
          <cell r="W21">
            <v>1680</v>
          </cell>
          <cell r="X21">
            <v>1618</v>
          </cell>
          <cell r="Y21">
            <v>62</v>
          </cell>
          <cell r="Z21">
            <v>603</v>
          </cell>
          <cell r="AA21">
            <v>533</v>
          </cell>
          <cell r="AB21">
            <v>70</v>
          </cell>
        </row>
        <row r="22">
          <cell r="B22" t="str">
            <v>湘潭县</v>
          </cell>
          <cell r="C22" t="str">
            <v>中部</v>
          </cell>
          <cell r="D22" t="str">
            <v>长株潭</v>
          </cell>
          <cell r="E22" t="str">
            <v>六档</v>
          </cell>
          <cell r="F22">
            <v>0.5</v>
          </cell>
          <cell r="G22">
            <v>0.05</v>
          </cell>
          <cell r="H22">
            <v>0.45</v>
          </cell>
          <cell r="I22">
            <v>343</v>
          </cell>
          <cell r="J22">
            <v>338</v>
          </cell>
          <cell r="K22">
            <v>5</v>
          </cell>
          <cell r="L22">
            <v>3092</v>
          </cell>
        </row>
        <row r="22">
          <cell r="N22">
            <v>0.005</v>
          </cell>
          <cell r="O22">
            <v>0</v>
          </cell>
          <cell r="P22">
            <v>0</v>
          </cell>
          <cell r="Q22">
            <v>1</v>
          </cell>
          <cell r="R22">
            <v>11</v>
          </cell>
          <cell r="S22">
            <v>9</v>
          </cell>
        </row>
        <row r="22">
          <cell r="W22">
            <v>352</v>
          </cell>
          <cell r="X22">
            <v>347</v>
          </cell>
          <cell r="Y22">
            <v>5</v>
          </cell>
          <cell r="Z22">
            <v>91</v>
          </cell>
          <cell r="AA22">
            <v>88</v>
          </cell>
          <cell r="AB22">
            <v>3</v>
          </cell>
        </row>
        <row r="23">
          <cell r="B23" t="str">
            <v>湘乡市</v>
          </cell>
          <cell r="C23" t="str">
            <v>中部</v>
          </cell>
          <cell r="D23" t="str">
            <v>长株潭</v>
          </cell>
          <cell r="E23" t="str">
            <v>六档</v>
          </cell>
          <cell r="F23">
            <v>0.5</v>
          </cell>
          <cell r="G23">
            <v>0.05</v>
          </cell>
          <cell r="H23">
            <v>0.45</v>
          </cell>
          <cell r="I23">
            <v>249</v>
          </cell>
          <cell r="J23">
            <v>240</v>
          </cell>
          <cell r="K23">
            <v>9</v>
          </cell>
          <cell r="L23">
            <v>2325.4</v>
          </cell>
        </row>
        <row r="23">
          <cell r="N23">
            <v>0.005</v>
          </cell>
          <cell r="O23">
            <v>0</v>
          </cell>
          <cell r="P23">
            <v>0</v>
          </cell>
          <cell r="Q23">
            <v>1</v>
          </cell>
          <cell r="R23">
            <v>9</v>
          </cell>
        </row>
        <row r="23">
          <cell r="W23">
            <v>249</v>
          </cell>
          <cell r="X23">
            <v>240</v>
          </cell>
          <cell r="Y23">
            <v>9</v>
          </cell>
          <cell r="Z23">
            <v>130</v>
          </cell>
          <cell r="AA23">
            <v>115</v>
          </cell>
          <cell r="AB23">
            <v>15</v>
          </cell>
        </row>
        <row r="24">
          <cell r="B24" t="str">
            <v>韶山市</v>
          </cell>
          <cell r="C24" t="str">
            <v>比西</v>
          </cell>
          <cell r="D24" t="str">
            <v>长株潭</v>
          </cell>
          <cell r="E24" t="str">
            <v>五档</v>
          </cell>
          <cell r="F24">
            <v>0.7</v>
          </cell>
          <cell r="G24">
            <v>0.03</v>
          </cell>
          <cell r="H24">
            <v>0.27</v>
          </cell>
          <cell r="I24">
            <v>60</v>
          </cell>
          <cell r="J24">
            <v>78</v>
          </cell>
          <cell r="K24">
            <v>-18</v>
          </cell>
          <cell r="L24">
            <v>980</v>
          </cell>
        </row>
        <row r="24">
          <cell r="N24">
            <v>0.005</v>
          </cell>
          <cell r="O24">
            <v>0</v>
          </cell>
          <cell r="P24">
            <v>0</v>
          </cell>
          <cell r="Q24">
            <v>0</v>
          </cell>
          <cell r="R24">
            <v>3</v>
          </cell>
          <cell r="S24">
            <v>1</v>
          </cell>
        </row>
        <row r="24">
          <cell r="W24">
            <v>61</v>
          </cell>
          <cell r="X24">
            <v>79</v>
          </cell>
          <cell r="Y24">
            <v>-18</v>
          </cell>
          <cell r="Z24">
            <v>45</v>
          </cell>
          <cell r="AA24">
            <v>39</v>
          </cell>
          <cell r="AB24">
            <v>6</v>
          </cell>
        </row>
        <row r="25">
          <cell r="B25" t="str">
            <v>衡阳市小计</v>
          </cell>
        </row>
        <row r="25">
          <cell r="I25">
            <v>3401</v>
          </cell>
          <cell r="J25">
            <v>3124</v>
          </cell>
          <cell r="K25">
            <v>277</v>
          </cell>
          <cell r="L25">
            <v>32443.8</v>
          </cell>
        </row>
        <row r="25">
          <cell r="O25">
            <v>0</v>
          </cell>
          <cell r="P25">
            <v>0</v>
          </cell>
          <cell r="Q25">
            <v>45</v>
          </cell>
          <cell r="R25">
            <v>52</v>
          </cell>
          <cell r="S25">
            <v>1</v>
          </cell>
          <cell r="T25">
            <v>5000</v>
          </cell>
          <cell r="U25">
            <v>4000</v>
          </cell>
          <cell r="V25">
            <v>1000</v>
          </cell>
          <cell r="W25">
            <v>8402</v>
          </cell>
          <cell r="X25">
            <v>7125</v>
          </cell>
          <cell r="Y25">
            <v>1277</v>
          </cell>
          <cell r="Z25">
            <v>6659</v>
          </cell>
          <cell r="AA25">
            <v>5039</v>
          </cell>
          <cell r="AB25">
            <v>1620</v>
          </cell>
        </row>
        <row r="26">
          <cell r="B26" t="str">
            <v>衡阳市本级及所辖区</v>
          </cell>
          <cell r="C26" t="str">
            <v>中部</v>
          </cell>
          <cell r="D26" t="str">
            <v>其他地区</v>
          </cell>
          <cell r="E26" t="str">
            <v>四档</v>
          </cell>
          <cell r="F26">
            <v>0.5</v>
          </cell>
          <cell r="G26">
            <v>0.25</v>
          </cell>
          <cell r="H26">
            <v>0.25</v>
          </cell>
          <cell r="I26">
            <v>2104</v>
          </cell>
          <cell r="J26">
            <v>1900</v>
          </cell>
          <cell r="K26">
            <v>204</v>
          </cell>
          <cell r="L26">
            <v>14130.9</v>
          </cell>
        </row>
        <row r="26">
          <cell r="N26">
            <v>0.005</v>
          </cell>
          <cell r="O26">
            <v>0</v>
          </cell>
          <cell r="P26">
            <v>0</v>
          </cell>
          <cell r="Q26">
            <v>22</v>
          </cell>
          <cell r="R26">
            <v>28</v>
          </cell>
        </row>
        <row r="26">
          <cell r="T26">
            <v>5000</v>
          </cell>
          <cell r="U26">
            <v>4000</v>
          </cell>
          <cell r="V26">
            <v>1000</v>
          </cell>
          <cell r="W26">
            <v>7104</v>
          </cell>
          <cell r="X26">
            <v>5900</v>
          </cell>
          <cell r="Y26">
            <v>1204</v>
          </cell>
          <cell r="Z26">
            <v>5836</v>
          </cell>
          <cell r="AA26">
            <v>4531</v>
          </cell>
          <cell r="AB26">
            <v>1305</v>
          </cell>
        </row>
        <row r="27">
          <cell r="B27" t="str">
            <v>耒阳市</v>
          </cell>
          <cell r="C27" t="str">
            <v>比西</v>
          </cell>
          <cell r="D27" t="str">
            <v>其他地区</v>
          </cell>
          <cell r="E27" t="str">
            <v>三档</v>
          </cell>
          <cell r="F27">
            <v>0.7</v>
          </cell>
          <cell r="G27">
            <v>0.15</v>
          </cell>
          <cell r="H27">
            <v>0.15</v>
          </cell>
          <cell r="I27">
            <v>255</v>
          </cell>
          <cell r="J27">
            <v>272</v>
          </cell>
          <cell r="K27">
            <v>-17</v>
          </cell>
          <cell r="L27">
            <v>1770.4</v>
          </cell>
        </row>
        <row r="27">
          <cell r="N27">
            <v>0.005</v>
          </cell>
          <cell r="O27">
            <v>0</v>
          </cell>
          <cell r="P27">
            <v>0</v>
          </cell>
          <cell r="Q27">
            <v>1</v>
          </cell>
          <cell r="R27">
            <v>1</v>
          </cell>
        </row>
        <row r="27">
          <cell r="W27">
            <v>255</v>
          </cell>
          <cell r="X27">
            <v>272</v>
          </cell>
          <cell r="Y27">
            <v>-17</v>
          </cell>
          <cell r="Z27">
            <v>92</v>
          </cell>
          <cell r="AA27">
            <v>70</v>
          </cell>
          <cell r="AB27">
            <v>22</v>
          </cell>
        </row>
        <row r="28">
          <cell r="B28" t="str">
            <v>祁东县</v>
          </cell>
          <cell r="C28" t="str">
            <v>比西</v>
          </cell>
          <cell r="D28" t="str">
            <v>原贫困县</v>
          </cell>
          <cell r="E28" t="str">
            <v>一档</v>
          </cell>
          <cell r="F28">
            <v>0.7</v>
          </cell>
          <cell r="G28">
            <v>0.27</v>
          </cell>
          <cell r="H28">
            <v>0.03</v>
          </cell>
          <cell r="I28">
            <v>188</v>
          </cell>
          <cell r="J28">
            <v>153</v>
          </cell>
          <cell r="K28">
            <v>35</v>
          </cell>
          <cell r="L28">
            <v>1523</v>
          </cell>
        </row>
        <row r="28">
          <cell r="N28">
            <v>0.005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1</v>
          </cell>
        </row>
        <row r="28">
          <cell r="W28">
            <v>189</v>
          </cell>
          <cell r="X28">
            <v>154</v>
          </cell>
          <cell r="Y28">
            <v>35</v>
          </cell>
          <cell r="Z28">
            <v>69</v>
          </cell>
          <cell r="AA28">
            <v>45</v>
          </cell>
          <cell r="AB28">
            <v>24</v>
          </cell>
        </row>
        <row r="29">
          <cell r="B29" t="str">
            <v>常宁市</v>
          </cell>
          <cell r="C29" t="str">
            <v>中部</v>
          </cell>
          <cell r="D29" t="str">
            <v>其他地区</v>
          </cell>
          <cell r="E29" t="str">
            <v>四档</v>
          </cell>
          <cell r="F29">
            <v>0.5</v>
          </cell>
          <cell r="G29">
            <v>0.25</v>
          </cell>
          <cell r="H29">
            <v>0.25</v>
          </cell>
          <cell r="I29">
            <v>57</v>
          </cell>
          <cell r="J29">
            <v>87</v>
          </cell>
          <cell r="K29">
            <v>-30</v>
          </cell>
          <cell r="L29">
            <v>1510</v>
          </cell>
        </row>
        <row r="29">
          <cell r="N29">
            <v>0.005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29">
          <cell r="W29">
            <v>57</v>
          </cell>
          <cell r="X29">
            <v>87</v>
          </cell>
          <cell r="Y29">
            <v>-30</v>
          </cell>
          <cell r="Z29">
            <v>46</v>
          </cell>
          <cell r="AA29">
            <v>36</v>
          </cell>
          <cell r="AB29">
            <v>10</v>
          </cell>
        </row>
        <row r="30">
          <cell r="B30" t="str">
            <v>衡山县</v>
          </cell>
          <cell r="C30" t="str">
            <v>比西</v>
          </cell>
          <cell r="D30" t="str">
            <v>其他地区</v>
          </cell>
          <cell r="E30" t="str">
            <v>三档</v>
          </cell>
          <cell r="F30">
            <v>0.7</v>
          </cell>
          <cell r="G30">
            <v>0.15</v>
          </cell>
          <cell r="H30">
            <v>0.15</v>
          </cell>
          <cell r="I30">
            <v>151</v>
          </cell>
          <cell r="J30">
            <v>151</v>
          </cell>
          <cell r="K30">
            <v>0</v>
          </cell>
          <cell r="L30">
            <v>3375.5</v>
          </cell>
        </row>
        <row r="30">
          <cell r="N30">
            <v>0.005</v>
          </cell>
          <cell r="O30">
            <v>0</v>
          </cell>
          <cell r="P30">
            <v>0</v>
          </cell>
          <cell r="Q30">
            <v>4</v>
          </cell>
          <cell r="R30">
            <v>5</v>
          </cell>
        </row>
        <row r="30">
          <cell r="W30">
            <v>151</v>
          </cell>
          <cell r="X30">
            <v>151</v>
          </cell>
          <cell r="Y30">
            <v>0</v>
          </cell>
          <cell r="Z30">
            <v>101</v>
          </cell>
          <cell r="AA30">
            <v>71</v>
          </cell>
          <cell r="AB30">
            <v>30</v>
          </cell>
        </row>
        <row r="31">
          <cell r="B31" t="str">
            <v>衡阳县</v>
          </cell>
          <cell r="C31" t="str">
            <v>中部</v>
          </cell>
          <cell r="D31" t="str">
            <v>其他地区</v>
          </cell>
          <cell r="E31" t="str">
            <v>四档</v>
          </cell>
          <cell r="F31">
            <v>0.5</v>
          </cell>
          <cell r="G31">
            <v>0.25</v>
          </cell>
          <cell r="H31">
            <v>0.25</v>
          </cell>
          <cell r="I31">
            <v>231</v>
          </cell>
          <cell r="J31">
            <v>174</v>
          </cell>
          <cell r="K31">
            <v>57</v>
          </cell>
          <cell r="L31">
            <v>4924</v>
          </cell>
        </row>
        <row r="31">
          <cell r="N31">
            <v>0.005</v>
          </cell>
          <cell r="O31">
            <v>0</v>
          </cell>
          <cell r="P31">
            <v>0</v>
          </cell>
          <cell r="Q31">
            <v>10</v>
          </cell>
          <cell r="R31">
            <v>12</v>
          </cell>
        </row>
        <row r="31">
          <cell r="W31">
            <v>231</v>
          </cell>
          <cell r="X31">
            <v>174</v>
          </cell>
          <cell r="Y31">
            <v>57</v>
          </cell>
          <cell r="Z31">
            <v>338</v>
          </cell>
          <cell r="AA31">
            <v>163</v>
          </cell>
          <cell r="AB31">
            <v>175</v>
          </cell>
        </row>
        <row r="32">
          <cell r="B32" t="str">
            <v>衡东县</v>
          </cell>
          <cell r="C32" t="str">
            <v>中部</v>
          </cell>
          <cell r="D32" t="str">
            <v>其他地区</v>
          </cell>
          <cell r="E32" t="str">
            <v>四档</v>
          </cell>
          <cell r="F32">
            <v>0.5</v>
          </cell>
          <cell r="G32">
            <v>0.25</v>
          </cell>
          <cell r="H32">
            <v>0.25</v>
          </cell>
          <cell r="I32">
            <v>276</v>
          </cell>
          <cell r="J32">
            <v>256</v>
          </cell>
          <cell r="K32">
            <v>20</v>
          </cell>
          <cell r="L32">
            <v>3265</v>
          </cell>
        </row>
        <row r="32">
          <cell r="N32">
            <v>0.005</v>
          </cell>
          <cell r="O32">
            <v>0</v>
          </cell>
          <cell r="P32">
            <v>0</v>
          </cell>
          <cell r="Q32">
            <v>3</v>
          </cell>
          <cell r="R32">
            <v>3</v>
          </cell>
        </row>
        <row r="32">
          <cell r="W32">
            <v>276</v>
          </cell>
          <cell r="X32">
            <v>256</v>
          </cell>
          <cell r="Y32">
            <v>20</v>
          </cell>
          <cell r="Z32">
            <v>86</v>
          </cell>
          <cell r="AA32">
            <v>65</v>
          </cell>
          <cell r="AB32">
            <v>21</v>
          </cell>
        </row>
        <row r="33">
          <cell r="B33" t="str">
            <v>衡南县</v>
          </cell>
          <cell r="C33" t="str">
            <v>中部</v>
          </cell>
          <cell r="D33" t="str">
            <v>其他地区</v>
          </cell>
          <cell r="E33" t="str">
            <v>四档</v>
          </cell>
          <cell r="F33">
            <v>0.5</v>
          </cell>
          <cell r="G33">
            <v>0.25</v>
          </cell>
          <cell r="H33">
            <v>0.25</v>
          </cell>
          <cell r="I33">
            <v>139</v>
          </cell>
          <cell r="J33">
            <v>131</v>
          </cell>
          <cell r="K33">
            <v>8</v>
          </cell>
          <cell r="L33">
            <v>1945</v>
          </cell>
        </row>
        <row r="33">
          <cell r="N33">
            <v>0.005</v>
          </cell>
          <cell r="O33">
            <v>0</v>
          </cell>
          <cell r="P33">
            <v>0</v>
          </cell>
          <cell r="Q33">
            <v>4</v>
          </cell>
          <cell r="R33">
            <v>3</v>
          </cell>
        </row>
        <row r="33">
          <cell r="W33">
            <v>139</v>
          </cell>
          <cell r="X33">
            <v>131</v>
          </cell>
          <cell r="Y33">
            <v>8</v>
          </cell>
          <cell r="Z33">
            <v>91</v>
          </cell>
          <cell r="AA33">
            <v>58</v>
          </cell>
          <cell r="AB33">
            <v>33</v>
          </cell>
        </row>
        <row r="34">
          <cell r="B34" t="str">
            <v>邵阳市小计</v>
          </cell>
        </row>
        <row r="34">
          <cell r="I34">
            <v>3338</v>
          </cell>
          <cell r="J34">
            <v>1840</v>
          </cell>
          <cell r="K34">
            <v>1498</v>
          </cell>
          <cell r="L34">
            <v>36594.4</v>
          </cell>
        </row>
        <row r="34">
          <cell r="O34">
            <v>0</v>
          </cell>
          <cell r="P34">
            <v>0</v>
          </cell>
          <cell r="Q34">
            <v>72</v>
          </cell>
          <cell r="R34">
            <v>25</v>
          </cell>
          <cell r="S34">
            <v>6</v>
          </cell>
          <cell r="T34">
            <v>0</v>
          </cell>
          <cell r="U34">
            <v>0</v>
          </cell>
          <cell r="V34">
            <v>0</v>
          </cell>
          <cell r="W34">
            <v>3344</v>
          </cell>
          <cell r="X34">
            <v>1846</v>
          </cell>
          <cell r="Y34">
            <v>1498</v>
          </cell>
          <cell r="Z34">
            <v>4428</v>
          </cell>
          <cell r="AA34">
            <v>1880</v>
          </cell>
          <cell r="AB34">
            <v>2548</v>
          </cell>
        </row>
        <row r="35">
          <cell r="B35" t="str">
            <v>邵阳市本级及所辖区</v>
          </cell>
          <cell r="C35" t="str">
            <v>中部</v>
          </cell>
          <cell r="D35" t="str">
            <v>其他地区</v>
          </cell>
          <cell r="E35" t="str">
            <v>四档</v>
          </cell>
          <cell r="F35">
            <v>0.5</v>
          </cell>
          <cell r="G35">
            <v>0.25</v>
          </cell>
          <cell r="H35">
            <v>0.25</v>
          </cell>
          <cell r="I35">
            <v>165</v>
          </cell>
          <cell r="J35">
            <v>138</v>
          </cell>
          <cell r="K35">
            <v>27</v>
          </cell>
          <cell r="L35">
            <v>2317.4</v>
          </cell>
        </row>
        <row r="35">
          <cell r="N35">
            <v>0.005</v>
          </cell>
          <cell r="O35">
            <v>0</v>
          </cell>
          <cell r="P35">
            <v>0</v>
          </cell>
          <cell r="Q35">
            <v>3</v>
          </cell>
          <cell r="R35">
            <v>4</v>
          </cell>
        </row>
        <row r="35">
          <cell r="W35">
            <v>165</v>
          </cell>
          <cell r="X35">
            <v>138</v>
          </cell>
          <cell r="Y35">
            <v>27</v>
          </cell>
          <cell r="Z35">
            <v>123</v>
          </cell>
          <cell r="AA35">
            <v>68</v>
          </cell>
          <cell r="AB35">
            <v>55</v>
          </cell>
        </row>
        <row r="36">
          <cell r="B36" t="str">
            <v>城步县</v>
          </cell>
          <cell r="C36" t="str">
            <v>比西</v>
          </cell>
          <cell r="D36" t="str">
            <v>原贫困县</v>
          </cell>
          <cell r="E36" t="str">
            <v>一档</v>
          </cell>
          <cell r="F36">
            <v>0.7</v>
          </cell>
          <cell r="G36">
            <v>0.27</v>
          </cell>
          <cell r="H36">
            <v>0.03</v>
          </cell>
          <cell r="I36">
            <v>552</v>
          </cell>
          <cell r="J36">
            <v>332</v>
          </cell>
          <cell r="K36">
            <v>220</v>
          </cell>
          <cell r="L36">
            <v>2510</v>
          </cell>
        </row>
        <row r="36">
          <cell r="N36">
            <v>0.005</v>
          </cell>
          <cell r="O36">
            <v>0</v>
          </cell>
          <cell r="P36">
            <v>0</v>
          </cell>
          <cell r="Q36">
            <v>5</v>
          </cell>
          <cell r="R36">
            <v>2</v>
          </cell>
          <cell r="S36">
            <v>1</v>
          </cell>
        </row>
        <row r="36">
          <cell r="W36">
            <v>553</v>
          </cell>
          <cell r="X36">
            <v>333</v>
          </cell>
          <cell r="Y36">
            <v>220</v>
          </cell>
          <cell r="Z36">
            <v>405</v>
          </cell>
          <cell r="AA36">
            <v>214</v>
          </cell>
          <cell r="AB36">
            <v>191</v>
          </cell>
        </row>
        <row r="37">
          <cell r="B37" t="str">
            <v>洞口县</v>
          </cell>
          <cell r="C37" t="str">
            <v>中部</v>
          </cell>
          <cell r="D37" t="str">
            <v>原贫困县</v>
          </cell>
          <cell r="E37" t="str">
            <v>二档</v>
          </cell>
          <cell r="F37">
            <v>0.5</v>
          </cell>
          <cell r="G37">
            <v>0.45</v>
          </cell>
          <cell r="H37">
            <v>0.05</v>
          </cell>
          <cell r="I37">
            <v>465</v>
          </cell>
          <cell r="J37">
            <v>192</v>
          </cell>
          <cell r="K37">
            <v>273</v>
          </cell>
          <cell r="L37">
            <v>2411</v>
          </cell>
        </row>
        <row r="37">
          <cell r="N37">
            <v>0.005</v>
          </cell>
          <cell r="O37">
            <v>0</v>
          </cell>
          <cell r="P37">
            <v>0</v>
          </cell>
          <cell r="Q37">
            <v>7</v>
          </cell>
          <cell r="R37">
            <v>1</v>
          </cell>
        </row>
        <row r="37">
          <cell r="W37">
            <v>465</v>
          </cell>
          <cell r="X37">
            <v>192</v>
          </cell>
          <cell r="Y37">
            <v>273</v>
          </cell>
          <cell r="Z37">
            <v>652</v>
          </cell>
          <cell r="AA37">
            <v>235</v>
          </cell>
          <cell r="AB37">
            <v>417</v>
          </cell>
        </row>
        <row r="38">
          <cell r="B38" t="str">
            <v>武冈市</v>
          </cell>
          <cell r="C38" t="str">
            <v>中部</v>
          </cell>
          <cell r="D38" t="str">
            <v>原贫困县</v>
          </cell>
          <cell r="E38" t="str">
            <v>二档</v>
          </cell>
          <cell r="F38">
            <v>0.5</v>
          </cell>
          <cell r="G38">
            <v>0.45</v>
          </cell>
          <cell r="H38">
            <v>0.05</v>
          </cell>
          <cell r="I38">
            <v>342</v>
          </cell>
          <cell r="J38">
            <v>218</v>
          </cell>
          <cell r="K38">
            <v>124</v>
          </cell>
          <cell r="L38">
            <v>3151</v>
          </cell>
        </row>
        <row r="38">
          <cell r="N38">
            <v>0.005</v>
          </cell>
          <cell r="O38">
            <v>0</v>
          </cell>
          <cell r="P38">
            <v>0</v>
          </cell>
          <cell r="Q38">
            <v>10</v>
          </cell>
          <cell r="R38">
            <v>2</v>
          </cell>
        </row>
        <row r="38">
          <cell r="W38">
            <v>342</v>
          </cell>
          <cell r="X38">
            <v>218</v>
          </cell>
          <cell r="Y38">
            <v>124</v>
          </cell>
          <cell r="Z38">
            <v>427</v>
          </cell>
          <cell r="AA38">
            <v>161</v>
          </cell>
          <cell r="AB38">
            <v>266</v>
          </cell>
        </row>
        <row r="39">
          <cell r="B39" t="str">
            <v>邵阳县</v>
          </cell>
          <cell r="C39" t="str">
            <v>比西</v>
          </cell>
          <cell r="D39" t="str">
            <v>原贫困县</v>
          </cell>
          <cell r="E39" t="str">
            <v>一档</v>
          </cell>
          <cell r="F39">
            <v>0.7</v>
          </cell>
          <cell r="G39">
            <v>0.27</v>
          </cell>
          <cell r="H39">
            <v>0.03</v>
          </cell>
          <cell r="I39">
            <v>351</v>
          </cell>
          <cell r="J39">
            <v>218</v>
          </cell>
          <cell r="K39">
            <v>133</v>
          </cell>
          <cell r="L39">
            <v>3130</v>
          </cell>
        </row>
        <row r="39">
          <cell r="N39">
            <v>0.005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</row>
        <row r="39">
          <cell r="W39">
            <v>351</v>
          </cell>
          <cell r="X39">
            <v>218</v>
          </cell>
          <cell r="Y39">
            <v>133</v>
          </cell>
          <cell r="Z39">
            <v>303</v>
          </cell>
          <cell r="AA39">
            <v>128</v>
          </cell>
          <cell r="AB39">
            <v>175</v>
          </cell>
        </row>
        <row r="40">
          <cell r="B40" t="str">
            <v>新宁县</v>
          </cell>
          <cell r="C40" t="str">
            <v>比西</v>
          </cell>
          <cell r="D40" t="str">
            <v>原贫困县</v>
          </cell>
          <cell r="E40" t="str">
            <v>一档</v>
          </cell>
          <cell r="F40">
            <v>0.7</v>
          </cell>
          <cell r="G40">
            <v>0.27</v>
          </cell>
          <cell r="H40">
            <v>0.03</v>
          </cell>
          <cell r="I40">
            <v>188</v>
          </cell>
          <cell r="J40">
            <v>63</v>
          </cell>
          <cell r="K40">
            <v>125</v>
          </cell>
          <cell r="L40">
            <v>8480</v>
          </cell>
        </row>
        <row r="40">
          <cell r="N40">
            <v>0.005</v>
          </cell>
          <cell r="O40">
            <v>0</v>
          </cell>
          <cell r="P40">
            <v>0</v>
          </cell>
          <cell r="Q40">
            <v>16</v>
          </cell>
          <cell r="R40">
            <v>4</v>
          </cell>
          <cell r="S40">
            <v>1</v>
          </cell>
        </row>
        <row r="40">
          <cell r="W40">
            <v>189</v>
          </cell>
          <cell r="X40">
            <v>64</v>
          </cell>
          <cell r="Y40">
            <v>125</v>
          </cell>
          <cell r="Z40">
            <v>1163</v>
          </cell>
          <cell r="AA40">
            <v>433</v>
          </cell>
          <cell r="AB40">
            <v>730</v>
          </cell>
        </row>
        <row r="41">
          <cell r="B41" t="str">
            <v>邵东市</v>
          </cell>
          <cell r="C41" t="str">
            <v>中部</v>
          </cell>
          <cell r="D41" t="str">
            <v>其他地区</v>
          </cell>
          <cell r="E41" t="str">
            <v>四档</v>
          </cell>
          <cell r="F41">
            <v>0.5</v>
          </cell>
          <cell r="G41">
            <v>0.25</v>
          </cell>
          <cell r="H41">
            <v>0.25</v>
          </cell>
          <cell r="I41">
            <v>325</v>
          </cell>
          <cell r="J41">
            <v>278</v>
          </cell>
          <cell r="K41">
            <v>47</v>
          </cell>
          <cell r="L41">
            <v>3386</v>
          </cell>
        </row>
        <row r="41">
          <cell r="N41">
            <v>0.005</v>
          </cell>
          <cell r="O41">
            <v>0</v>
          </cell>
          <cell r="P41">
            <v>0</v>
          </cell>
          <cell r="Q41">
            <v>5</v>
          </cell>
          <cell r="R41">
            <v>6</v>
          </cell>
        </row>
        <row r="41">
          <cell r="W41">
            <v>325</v>
          </cell>
          <cell r="X41">
            <v>278</v>
          </cell>
          <cell r="Y41">
            <v>47</v>
          </cell>
          <cell r="Z41">
            <v>245</v>
          </cell>
          <cell r="AA41">
            <v>143</v>
          </cell>
          <cell r="AB41">
            <v>102</v>
          </cell>
        </row>
        <row r="42">
          <cell r="B42" t="str">
            <v>绥宁县</v>
          </cell>
          <cell r="C42" t="str">
            <v>比西</v>
          </cell>
          <cell r="D42" t="str">
            <v>原贫困县</v>
          </cell>
          <cell r="E42" t="str">
            <v>一档</v>
          </cell>
          <cell r="F42">
            <v>0.7</v>
          </cell>
          <cell r="G42">
            <v>0.27</v>
          </cell>
          <cell r="H42">
            <v>0.03</v>
          </cell>
          <cell r="I42">
            <v>361</v>
          </cell>
          <cell r="J42">
            <v>148</v>
          </cell>
          <cell r="K42">
            <v>213</v>
          </cell>
          <cell r="L42">
            <v>3515</v>
          </cell>
        </row>
        <row r="42">
          <cell r="N42">
            <v>0.005</v>
          </cell>
          <cell r="O42">
            <v>0</v>
          </cell>
          <cell r="P42">
            <v>0</v>
          </cell>
          <cell r="Q42">
            <v>8</v>
          </cell>
          <cell r="R42">
            <v>2</v>
          </cell>
          <cell r="S42">
            <v>4</v>
          </cell>
        </row>
        <row r="42">
          <cell r="W42">
            <v>365</v>
          </cell>
          <cell r="X42">
            <v>152</v>
          </cell>
          <cell r="Y42">
            <v>213</v>
          </cell>
          <cell r="Z42">
            <v>431</v>
          </cell>
          <cell r="AA42">
            <v>179</v>
          </cell>
          <cell r="AB42">
            <v>252</v>
          </cell>
        </row>
        <row r="43">
          <cell r="B43" t="str">
            <v>新邵县</v>
          </cell>
          <cell r="C43" t="str">
            <v>比西</v>
          </cell>
          <cell r="D43" t="str">
            <v>原贫困县</v>
          </cell>
          <cell r="E43" t="str">
            <v>一档</v>
          </cell>
          <cell r="F43">
            <v>0.7</v>
          </cell>
          <cell r="G43">
            <v>0.27</v>
          </cell>
          <cell r="H43">
            <v>0.03</v>
          </cell>
          <cell r="I43">
            <v>231</v>
          </cell>
          <cell r="J43">
            <v>104</v>
          </cell>
          <cell r="K43">
            <v>127</v>
          </cell>
          <cell r="L43">
            <v>3019</v>
          </cell>
        </row>
        <row r="43">
          <cell r="N43">
            <v>0.005</v>
          </cell>
          <cell r="O43">
            <v>0</v>
          </cell>
          <cell r="P43">
            <v>0</v>
          </cell>
          <cell r="Q43">
            <v>5</v>
          </cell>
          <cell r="R43">
            <v>2</v>
          </cell>
        </row>
        <row r="43">
          <cell r="W43">
            <v>231</v>
          </cell>
          <cell r="X43">
            <v>104</v>
          </cell>
          <cell r="Y43">
            <v>127</v>
          </cell>
          <cell r="Z43">
            <v>301</v>
          </cell>
          <cell r="AA43">
            <v>125</v>
          </cell>
          <cell r="AB43">
            <v>176</v>
          </cell>
        </row>
        <row r="44">
          <cell r="B44" t="str">
            <v>隆回县</v>
          </cell>
          <cell r="C44" t="str">
            <v>比西</v>
          </cell>
          <cell r="D44" t="str">
            <v>原贫困县</v>
          </cell>
          <cell r="E44" t="str">
            <v>一档</v>
          </cell>
          <cell r="F44">
            <v>0.7</v>
          </cell>
          <cell r="G44">
            <v>0.27</v>
          </cell>
          <cell r="H44">
            <v>0.03</v>
          </cell>
          <cell r="I44">
            <v>358</v>
          </cell>
          <cell r="J44">
            <v>149</v>
          </cell>
          <cell r="K44">
            <v>209</v>
          </cell>
          <cell r="L44">
            <v>4675</v>
          </cell>
        </row>
        <row r="44">
          <cell r="N44">
            <v>0.005</v>
          </cell>
          <cell r="O44">
            <v>0</v>
          </cell>
          <cell r="P44">
            <v>0</v>
          </cell>
          <cell r="Q44">
            <v>10</v>
          </cell>
          <cell r="R44">
            <v>2</v>
          </cell>
        </row>
        <row r="44">
          <cell r="W44">
            <v>358</v>
          </cell>
          <cell r="X44">
            <v>149</v>
          </cell>
          <cell r="Y44">
            <v>209</v>
          </cell>
          <cell r="Z44">
            <v>378</v>
          </cell>
          <cell r="AA44">
            <v>194</v>
          </cell>
          <cell r="AB44">
            <v>184</v>
          </cell>
        </row>
        <row r="45">
          <cell r="B45" t="str">
            <v>岳阳市小计</v>
          </cell>
        </row>
        <row r="45">
          <cell r="I45">
            <v>4228</v>
          </cell>
          <cell r="J45">
            <v>3060</v>
          </cell>
          <cell r="K45">
            <v>1168</v>
          </cell>
          <cell r="L45">
            <v>56300</v>
          </cell>
        </row>
        <row r="45">
          <cell r="O45">
            <v>0</v>
          </cell>
          <cell r="P45">
            <v>0</v>
          </cell>
          <cell r="Q45">
            <v>102</v>
          </cell>
          <cell r="R45">
            <v>127</v>
          </cell>
          <cell r="S45">
            <v>65</v>
          </cell>
          <cell r="T45">
            <v>0</v>
          </cell>
          <cell r="U45">
            <v>0</v>
          </cell>
          <cell r="V45">
            <v>0</v>
          </cell>
          <cell r="W45">
            <v>4293</v>
          </cell>
          <cell r="X45">
            <v>3125</v>
          </cell>
          <cell r="Y45">
            <v>1168</v>
          </cell>
          <cell r="Z45">
            <v>3692</v>
          </cell>
          <cell r="AA45">
            <v>1985</v>
          </cell>
          <cell r="AB45">
            <v>1707</v>
          </cell>
        </row>
        <row r="46">
          <cell r="B46" t="str">
            <v>岳阳市本级及所辖区</v>
          </cell>
          <cell r="C46" t="str">
            <v>中部</v>
          </cell>
          <cell r="D46" t="str">
            <v>其他地区</v>
          </cell>
          <cell r="E46" t="str">
            <v>四档</v>
          </cell>
          <cell r="F46">
            <v>0.5</v>
          </cell>
          <cell r="G46">
            <v>0.25</v>
          </cell>
          <cell r="H46">
            <v>0.25</v>
          </cell>
          <cell r="I46">
            <v>1359</v>
          </cell>
          <cell r="J46">
            <v>1171</v>
          </cell>
          <cell r="K46">
            <v>188</v>
          </cell>
          <cell r="L46">
            <v>17410</v>
          </cell>
        </row>
        <row r="46">
          <cell r="N46">
            <v>0.005</v>
          </cell>
          <cell r="O46">
            <v>0</v>
          </cell>
          <cell r="P46">
            <v>0</v>
          </cell>
          <cell r="Q46">
            <v>32</v>
          </cell>
          <cell r="R46">
            <v>41</v>
          </cell>
        </row>
        <row r="46">
          <cell r="W46">
            <v>1359</v>
          </cell>
          <cell r="X46">
            <v>1171</v>
          </cell>
          <cell r="Y46">
            <v>188</v>
          </cell>
          <cell r="Z46">
            <v>1049</v>
          </cell>
          <cell r="AA46">
            <v>582</v>
          </cell>
          <cell r="AB46">
            <v>467</v>
          </cell>
        </row>
        <row r="47">
          <cell r="B47" t="str">
            <v>岳阳县</v>
          </cell>
          <cell r="C47" t="str">
            <v>中部</v>
          </cell>
          <cell r="D47" t="str">
            <v>其他地区</v>
          </cell>
          <cell r="E47" t="str">
            <v>四档</v>
          </cell>
          <cell r="F47">
            <v>0.5</v>
          </cell>
          <cell r="G47">
            <v>0.25</v>
          </cell>
          <cell r="H47">
            <v>0.25</v>
          </cell>
          <cell r="I47">
            <v>988</v>
          </cell>
          <cell r="J47">
            <v>752</v>
          </cell>
          <cell r="K47">
            <v>236</v>
          </cell>
          <cell r="L47">
            <v>11388</v>
          </cell>
        </row>
        <row r="47">
          <cell r="N47">
            <v>0.005</v>
          </cell>
          <cell r="O47">
            <v>0</v>
          </cell>
          <cell r="P47">
            <v>0</v>
          </cell>
          <cell r="Q47">
            <v>20</v>
          </cell>
          <cell r="R47">
            <v>27</v>
          </cell>
        </row>
        <row r="47">
          <cell r="W47">
            <v>988</v>
          </cell>
          <cell r="X47">
            <v>752</v>
          </cell>
          <cell r="Y47">
            <v>236</v>
          </cell>
          <cell r="Z47">
            <v>748</v>
          </cell>
          <cell r="AA47">
            <v>425</v>
          </cell>
          <cell r="AB47">
            <v>323</v>
          </cell>
        </row>
        <row r="48">
          <cell r="B48" t="str">
            <v>华容县</v>
          </cell>
          <cell r="C48" t="str">
            <v>中部</v>
          </cell>
          <cell r="D48" t="str">
            <v>其他地区</v>
          </cell>
          <cell r="E48" t="str">
            <v>四档</v>
          </cell>
          <cell r="F48">
            <v>0.5</v>
          </cell>
          <cell r="G48">
            <v>0.25</v>
          </cell>
          <cell r="H48">
            <v>0.25</v>
          </cell>
          <cell r="I48">
            <v>358</v>
          </cell>
          <cell r="J48">
            <v>292</v>
          </cell>
          <cell r="K48">
            <v>66</v>
          </cell>
          <cell r="L48">
            <v>3363</v>
          </cell>
        </row>
        <row r="48">
          <cell r="N48">
            <v>0.005</v>
          </cell>
          <cell r="O48">
            <v>0</v>
          </cell>
          <cell r="P48">
            <v>0</v>
          </cell>
          <cell r="Q48">
            <v>6</v>
          </cell>
          <cell r="R48">
            <v>8</v>
          </cell>
        </row>
        <row r="48">
          <cell r="W48">
            <v>358</v>
          </cell>
          <cell r="X48">
            <v>292</v>
          </cell>
          <cell r="Y48">
            <v>66</v>
          </cell>
          <cell r="Z48">
            <v>211</v>
          </cell>
          <cell r="AA48">
            <v>121</v>
          </cell>
          <cell r="AB48">
            <v>90</v>
          </cell>
        </row>
        <row r="49">
          <cell r="B49" t="str">
            <v>湘阴县</v>
          </cell>
          <cell r="C49" t="str">
            <v>中部</v>
          </cell>
          <cell r="D49" t="str">
            <v>其他地区</v>
          </cell>
          <cell r="E49" t="str">
            <v>四档</v>
          </cell>
          <cell r="F49">
            <v>0.5</v>
          </cell>
          <cell r="G49">
            <v>0.25</v>
          </cell>
          <cell r="H49">
            <v>0.25</v>
          </cell>
          <cell r="I49">
            <v>400</v>
          </cell>
          <cell r="J49">
            <v>55</v>
          </cell>
          <cell r="K49">
            <v>345</v>
          </cell>
          <cell r="L49">
            <v>9463</v>
          </cell>
        </row>
        <row r="49">
          <cell r="N49">
            <v>0.005</v>
          </cell>
          <cell r="O49">
            <v>0</v>
          </cell>
          <cell r="P49">
            <v>0</v>
          </cell>
          <cell r="Q49">
            <v>18</v>
          </cell>
          <cell r="R49">
            <v>23</v>
          </cell>
          <cell r="S49">
            <v>6</v>
          </cell>
        </row>
        <row r="49">
          <cell r="W49">
            <v>406</v>
          </cell>
          <cell r="X49">
            <v>61</v>
          </cell>
          <cell r="Y49">
            <v>345</v>
          </cell>
          <cell r="Z49">
            <v>759</v>
          </cell>
          <cell r="AA49">
            <v>380</v>
          </cell>
          <cell r="AB49">
            <v>379</v>
          </cell>
        </row>
        <row r="50">
          <cell r="B50" t="str">
            <v>平江县</v>
          </cell>
          <cell r="C50" t="str">
            <v>比西</v>
          </cell>
          <cell r="D50" t="str">
            <v>原贫困县</v>
          </cell>
          <cell r="E50" t="str">
            <v>一档</v>
          </cell>
          <cell r="F50">
            <v>0.7</v>
          </cell>
          <cell r="G50">
            <v>0.27</v>
          </cell>
          <cell r="H50">
            <v>0.03</v>
          </cell>
          <cell r="I50">
            <v>354</v>
          </cell>
          <cell r="J50">
            <v>197</v>
          </cell>
          <cell r="K50">
            <v>157</v>
          </cell>
          <cell r="L50">
            <v>4399</v>
          </cell>
        </row>
        <row r="50">
          <cell r="N50">
            <v>0.005</v>
          </cell>
          <cell r="O50">
            <v>0</v>
          </cell>
          <cell r="P50">
            <v>0</v>
          </cell>
          <cell r="Q50">
            <v>4</v>
          </cell>
          <cell r="R50">
            <v>1</v>
          </cell>
          <cell r="S50">
            <v>18</v>
          </cell>
        </row>
        <row r="50">
          <cell r="W50">
            <v>372</v>
          </cell>
          <cell r="X50">
            <v>215</v>
          </cell>
          <cell r="Y50">
            <v>157</v>
          </cell>
          <cell r="Z50">
            <v>318</v>
          </cell>
          <cell r="AA50">
            <v>167</v>
          </cell>
          <cell r="AB50">
            <v>151</v>
          </cell>
        </row>
        <row r="51">
          <cell r="B51" t="str">
            <v>汨罗市</v>
          </cell>
          <cell r="C51" t="str">
            <v>中部</v>
          </cell>
          <cell r="D51" t="str">
            <v>其他地区</v>
          </cell>
          <cell r="E51" t="str">
            <v>四档</v>
          </cell>
          <cell r="F51">
            <v>0.5</v>
          </cell>
          <cell r="G51">
            <v>0.25</v>
          </cell>
          <cell r="H51">
            <v>0.25</v>
          </cell>
          <cell r="I51">
            <v>690</v>
          </cell>
          <cell r="J51">
            <v>477</v>
          </cell>
          <cell r="K51">
            <v>213</v>
          </cell>
          <cell r="L51">
            <v>7837</v>
          </cell>
        </row>
        <row r="51">
          <cell r="N51">
            <v>0.005</v>
          </cell>
          <cell r="O51">
            <v>0</v>
          </cell>
          <cell r="P51">
            <v>0</v>
          </cell>
          <cell r="Q51">
            <v>18</v>
          </cell>
          <cell r="R51">
            <v>21</v>
          </cell>
          <cell r="S51">
            <v>41</v>
          </cell>
        </row>
        <row r="51">
          <cell r="W51">
            <v>731</v>
          </cell>
          <cell r="X51">
            <v>518</v>
          </cell>
          <cell r="Y51">
            <v>213</v>
          </cell>
          <cell r="Z51">
            <v>499</v>
          </cell>
          <cell r="AA51">
            <v>253</v>
          </cell>
          <cell r="AB51">
            <v>246</v>
          </cell>
        </row>
        <row r="52">
          <cell r="B52" t="str">
            <v>临湘市</v>
          </cell>
          <cell r="C52" t="str">
            <v>中部</v>
          </cell>
          <cell r="D52" t="str">
            <v>其他地区</v>
          </cell>
          <cell r="E52" t="str">
            <v>四档</v>
          </cell>
          <cell r="F52">
            <v>0.5</v>
          </cell>
          <cell r="G52">
            <v>0.25</v>
          </cell>
          <cell r="H52">
            <v>0.25</v>
          </cell>
          <cell r="I52">
            <v>79</v>
          </cell>
          <cell r="J52">
            <v>116</v>
          </cell>
          <cell r="K52">
            <v>-37</v>
          </cell>
          <cell r="L52">
            <v>2440</v>
          </cell>
        </row>
        <row r="52">
          <cell r="N52">
            <v>0.005</v>
          </cell>
          <cell r="O52">
            <v>0</v>
          </cell>
          <cell r="P52">
            <v>0</v>
          </cell>
          <cell r="Q52">
            <v>4</v>
          </cell>
          <cell r="R52">
            <v>6</v>
          </cell>
        </row>
        <row r="52">
          <cell r="W52">
            <v>79</v>
          </cell>
          <cell r="X52">
            <v>116</v>
          </cell>
          <cell r="Y52">
            <v>-37</v>
          </cell>
          <cell r="Z52">
            <v>108</v>
          </cell>
          <cell r="AA52">
            <v>57</v>
          </cell>
          <cell r="AB52">
            <v>51</v>
          </cell>
        </row>
        <row r="53">
          <cell r="B53" t="str">
            <v>常德市小计</v>
          </cell>
        </row>
        <row r="53">
          <cell r="I53">
            <v>3216</v>
          </cell>
          <cell r="J53">
            <v>2532</v>
          </cell>
          <cell r="K53">
            <v>684</v>
          </cell>
          <cell r="L53">
            <v>34235.7</v>
          </cell>
        </row>
        <row r="53">
          <cell r="O53">
            <v>0</v>
          </cell>
          <cell r="P53">
            <v>0</v>
          </cell>
          <cell r="Q53">
            <v>57</v>
          </cell>
          <cell r="R53">
            <v>62</v>
          </cell>
          <cell r="S53">
            <v>3</v>
          </cell>
          <cell r="T53">
            <v>0</v>
          </cell>
          <cell r="U53">
            <v>0</v>
          </cell>
          <cell r="V53">
            <v>0</v>
          </cell>
          <cell r="W53">
            <v>3219</v>
          </cell>
          <cell r="X53">
            <v>2535</v>
          </cell>
          <cell r="Y53">
            <v>684</v>
          </cell>
          <cell r="Z53">
            <v>2130</v>
          </cell>
          <cell r="AA53">
            <v>1208</v>
          </cell>
          <cell r="AB53">
            <v>922</v>
          </cell>
        </row>
        <row r="54">
          <cell r="B54" t="str">
            <v>常德市本级及所辖区</v>
          </cell>
          <cell r="C54" t="str">
            <v>中部</v>
          </cell>
          <cell r="D54" t="str">
            <v>其他地区</v>
          </cell>
          <cell r="E54" t="str">
            <v>四档</v>
          </cell>
          <cell r="F54">
            <v>0.5</v>
          </cell>
          <cell r="G54">
            <v>0.25</v>
          </cell>
          <cell r="H54">
            <v>0.25</v>
          </cell>
          <cell r="I54">
            <v>1120</v>
          </cell>
          <cell r="J54">
            <v>803</v>
          </cell>
          <cell r="K54">
            <v>317</v>
          </cell>
          <cell r="L54">
            <v>8380.9</v>
          </cell>
        </row>
        <row r="54">
          <cell r="N54">
            <v>0.005</v>
          </cell>
          <cell r="O54">
            <v>0</v>
          </cell>
          <cell r="P54">
            <v>0</v>
          </cell>
          <cell r="Q54">
            <v>12</v>
          </cell>
          <cell r="R54">
            <v>15</v>
          </cell>
        </row>
        <row r="54">
          <cell r="W54">
            <v>1120</v>
          </cell>
          <cell r="X54">
            <v>803</v>
          </cell>
          <cell r="Y54">
            <v>317</v>
          </cell>
          <cell r="Z54">
            <v>762</v>
          </cell>
          <cell r="AA54">
            <v>414</v>
          </cell>
          <cell r="AB54">
            <v>348</v>
          </cell>
        </row>
        <row r="55">
          <cell r="B55" t="str">
            <v>汉寿县</v>
          </cell>
          <cell r="C55" t="str">
            <v>中部</v>
          </cell>
          <cell r="D55" t="str">
            <v>其他地区</v>
          </cell>
          <cell r="E55" t="str">
            <v>四档</v>
          </cell>
          <cell r="F55">
            <v>0.5</v>
          </cell>
          <cell r="G55">
            <v>0.25</v>
          </cell>
          <cell r="H55">
            <v>0.25</v>
          </cell>
          <cell r="I55">
            <v>189</v>
          </cell>
          <cell r="J55">
            <v>145</v>
          </cell>
          <cell r="K55">
            <v>44</v>
          </cell>
          <cell r="L55">
            <v>4275</v>
          </cell>
        </row>
        <row r="55">
          <cell r="N55">
            <v>0.005</v>
          </cell>
          <cell r="O55">
            <v>0</v>
          </cell>
          <cell r="P55">
            <v>0</v>
          </cell>
          <cell r="Q55">
            <v>9</v>
          </cell>
          <cell r="R55">
            <v>11</v>
          </cell>
        </row>
        <row r="55">
          <cell r="W55">
            <v>189</v>
          </cell>
          <cell r="X55">
            <v>145</v>
          </cell>
          <cell r="Y55">
            <v>44</v>
          </cell>
          <cell r="Z55">
            <v>151</v>
          </cell>
          <cell r="AA55">
            <v>81</v>
          </cell>
          <cell r="AB55">
            <v>70</v>
          </cell>
        </row>
        <row r="56">
          <cell r="B56" t="str">
            <v>桃源县</v>
          </cell>
          <cell r="C56" t="str">
            <v>中部</v>
          </cell>
          <cell r="D56" t="str">
            <v>其他地区</v>
          </cell>
          <cell r="E56" t="str">
            <v>四档</v>
          </cell>
          <cell r="F56">
            <v>0.5</v>
          </cell>
          <cell r="G56">
            <v>0.25</v>
          </cell>
          <cell r="H56">
            <v>0.25</v>
          </cell>
          <cell r="I56">
            <v>268</v>
          </cell>
          <cell r="J56">
            <v>192</v>
          </cell>
          <cell r="K56">
            <v>76</v>
          </cell>
          <cell r="L56">
            <v>3787</v>
          </cell>
        </row>
        <row r="56">
          <cell r="N56">
            <v>0.005</v>
          </cell>
          <cell r="O56">
            <v>0</v>
          </cell>
          <cell r="P56">
            <v>0</v>
          </cell>
          <cell r="Q56">
            <v>8</v>
          </cell>
          <cell r="R56">
            <v>10</v>
          </cell>
        </row>
        <row r="56">
          <cell r="W56">
            <v>268</v>
          </cell>
          <cell r="X56">
            <v>192</v>
          </cell>
          <cell r="Y56">
            <v>76</v>
          </cell>
          <cell r="Z56">
            <v>232</v>
          </cell>
          <cell r="AA56">
            <v>120</v>
          </cell>
          <cell r="AB56">
            <v>112</v>
          </cell>
        </row>
        <row r="57">
          <cell r="B57" t="str">
            <v>临澧县</v>
          </cell>
          <cell r="C57" t="str">
            <v>中部</v>
          </cell>
          <cell r="D57" t="str">
            <v>其他地区</v>
          </cell>
          <cell r="E57" t="str">
            <v>四档</v>
          </cell>
          <cell r="F57">
            <v>0.5</v>
          </cell>
          <cell r="G57">
            <v>0.25</v>
          </cell>
          <cell r="H57">
            <v>0.25</v>
          </cell>
          <cell r="I57">
            <v>564</v>
          </cell>
          <cell r="J57">
            <v>484</v>
          </cell>
          <cell r="K57">
            <v>80</v>
          </cell>
          <cell r="L57">
            <v>3280</v>
          </cell>
        </row>
        <row r="57">
          <cell r="N57">
            <v>0.005</v>
          </cell>
          <cell r="O57">
            <v>0</v>
          </cell>
          <cell r="P57">
            <v>0</v>
          </cell>
          <cell r="Q57">
            <v>5</v>
          </cell>
          <cell r="R57">
            <v>6</v>
          </cell>
        </row>
        <row r="57">
          <cell r="W57">
            <v>564</v>
          </cell>
          <cell r="X57">
            <v>484</v>
          </cell>
          <cell r="Y57">
            <v>80</v>
          </cell>
          <cell r="Z57">
            <v>258</v>
          </cell>
          <cell r="AA57">
            <v>164</v>
          </cell>
          <cell r="AB57">
            <v>94</v>
          </cell>
        </row>
        <row r="58">
          <cell r="B58" t="str">
            <v>石门县</v>
          </cell>
          <cell r="C58" t="str">
            <v>中部</v>
          </cell>
          <cell r="D58" t="str">
            <v>原贫困县</v>
          </cell>
          <cell r="E58" t="str">
            <v>二档</v>
          </cell>
          <cell r="F58">
            <v>0.5</v>
          </cell>
          <cell r="G58">
            <v>0.45</v>
          </cell>
          <cell r="H58">
            <v>0.05</v>
          </cell>
          <cell r="I58">
            <v>341</v>
          </cell>
          <cell r="J58">
            <v>244</v>
          </cell>
          <cell r="K58">
            <v>97</v>
          </cell>
          <cell r="L58">
            <v>3246</v>
          </cell>
        </row>
        <row r="58">
          <cell r="N58">
            <v>0.005</v>
          </cell>
          <cell r="O58">
            <v>0</v>
          </cell>
          <cell r="P58">
            <v>0</v>
          </cell>
          <cell r="Q58">
            <v>9</v>
          </cell>
          <cell r="R58">
            <v>3</v>
          </cell>
          <cell r="S58">
            <v>1</v>
          </cell>
        </row>
        <row r="58">
          <cell r="W58">
            <v>342</v>
          </cell>
          <cell r="X58">
            <v>245</v>
          </cell>
          <cell r="Y58">
            <v>97</v>
          </cell>
          <cell r="Z58">
            <v>244</v>
          </cell>
          <cell r="AA58">
            <v>120</v>
          </cell>
          <cell r="AB58">
            <v>124</v>
          </cell>
        </row>
        <row r="59">
          <cell r="B59" t="str">
            <v>澧县</v>
          </cell>
          <cell r="C59" t="str">
            <v>比西</v>
          </cell>
          <cell r="D59" t="str">
            <v>其他地区</v>
          </cell>
          <cell r="E59" t="str">
            <v>三档</v>
          </cell>
          <cell r="F59">
            <v>0.7</v>
          </cell>
          <cell r="G59">
            <v>0.15</v>
          </cell>
          <cell r="H59">
            <v>0.15</v>
          </cell>
          <cell r="I59">
            <v>354</v>
          </cell>
          <cell r="J59">
            <v>292</v>
          </cell>
          <cell r="K59">
            <v>62</v>
          </cell>
          <cell r="L59">
            <v>5497</v>
          </cell>
        </row>
        <row r="59">
          <cell r="N59">
            <v>0.005</v>
          </cell>
          <cell r="O59">
            <v>0</v>
          </cell>
          <cell r="P59">
            <v>0</v>
          </cell>
          <cell r="Q59">
            <v>7</v>
          </cell>
          <cell r="R59">
            <v>9</v>
          </cell>
        </row>
        <row r="59">
          <cell r="W59">
            <v>354</v>
          </cell>
          <cell r="X59">
            <v>292</v>
          </cell>
          <cell r="Y59">
            <v>62</v>
          </cell>
          <cell r="Z59">
            <v>232</v>
          </cell>
          <cell r="AA59">
            <v>151</v>
          </cell>
          <cell r="AB59">
            <v>81</v>
          </cell>
        </row>
        <row r="60">
          <cell r="B60" t="str">
            <v>津市市</v>
          </cell>
          <cell r="C60" t="str">
            <v>比西</v>
          </cell>
          <cell r="D60" t="str">
            <v>其他地区</v>
          </cell>
          <cell r="E60" t="str">
            <v>三档</v>
          </cell>
          <cell r="F60">
            <v>0.7</v>
          </cell>
          <cell r="G60">
            <v>0.15</v>
          </cell>
          <cell r="H60">
            <v>0.15</v>
          </cell>
          <cell r="I60">
            <v>152</v>
          </cell>
          <cell r="J60">
            <v>159</v>
          </cell>
          <cell r="K60">
            <v>-7</v>
          </cell>
          <cell r="L60">
            <v>3935</v>
          </cell>
        </row>
        <row r="60">
          <cell r="N60">
            <v>0.005</v>
          </cell>
          <cell r="O60">
            <v>0</v>
          </cell>
          <cell r="P60">
            <v>0</v>
          </cell>
          <cell r="Q60">
            <v>4</v>
          </cell>
          <cell r="R60">
            <v>4</v>
          </cell>
        </row>
        <row r="60">
          <cell r="W60">
            <v>152</v>
          </cell>
          <cell r="X60">
            <v>159</v>
          </cell>
          <cell r="Y60">
            <v>-7</v>
          </cell>
          <cell r="Z60">
            <v>126</v>
          </cell>
          <cell r="AA60">
            <v>84</v>
          </cell>
          <cell r="AB60">
            <v>42</v>
          </cell>
        </row>
        <row r="61">
          <cell r="B61" t="str">
            <v>安乡县</v>
          </cell>
          <cell r="C61" t="str">
            <v>中部</v>
          </cell>
          <cell r="D61" t="str">
            <v>其他地区</v>
          </cell>
          <cell r="E61" t="str">
            <v>四档</v>
          </cell>
          <cell r="F61">
            <v>0.5</v>
          </cell>
          <cell r="G61">
            <v>0.25</v>
          </cell>
          <cell r="H61">
            <v>0.25</v>
          </cell>
          <cell r="I61">
            <v>228</v>
          </cell>
          <cell r="J61">
            <v>213</v>
          </cell>
          <cell r="K61">
            <v>15</v>
          </cell>
          <cell r="L61">
            <v>1834.8</v>
          </cell>
        </row>
        <row r="61">
          <cell r="N61">
            <v>0.005</v>
          </cell>
          <cell r="O61">
            <v>0</v>
          </cell>
          <cell r="P61">
            <v>0</v>
          </cell>
          <cell r="Q61">
            <v>3</v>
          </cell>
          <cell r="R61">
            <v>4</v>
          </cell>
          <cell r="S61">
            <v>2</v>
          </cell>
        </row>
        <row r="61">
          <cell r="W61">
            <v>230</v>
          </cell>
          <cell r="X61">
            <v>215</v>
          </cell>
          <cell r="Y61">
            <v>15</v>
          </cell>
          <cell r="Z61">
            <v>125</v>
          </cell>
          <cell r="AA61">
            <v>74</v>
          </cell>
          <cell r="AB61">
            <v>51</v>
          </cell>
        </row>
        <row r="62">
          <cell r="B62" t="str">
            <v>张家界市小计</v>
          </cell>
        </row>
        <row r="62">
          <cell r="I62">
            <v>1539</v>
          </cell>
          <cell r="J62">
            <v>913</v>
          </cell>
          <cell r="K62">
            <v>626</v>
          </cell>
          <cell r="L62">
            <v>11562.6</v>
          </cell>
        </row>
        <row r="62">
          <cell r="O62">
            <v>0</v>
          </cell>
          <cell r="P62">
            <v>0</v>
          </cell>
          <cell r="Q62">
            <v>25</v>
          </cell>
          <cell r="R62">
            <v>8</v>
          </cell>
          <cell r="S62">
            <v>11</v>
          </cell>
          <cell r="T62">
            <v>0</v>
          </cell>
          <cell r="U62">
            <v>0</v>
          </cell>
          <cell r="V62">
            <v>0</v>
          </cell>
          <cell r="W62">
            <v>1550</v>
          </cell>
          <cell r="X62">
            <v>924</v>
          </cell>
          <cell r="Y62">
            <v>626</v>
          </cell>
          <cell r="Z62">
            <v>1435</v>
          </cell>
          <cell r="AA62">
            <v>643</v>
          </cell>
          <cell r="AB62">
            <v>792</v>
          </cell>
        </row>
        <row r="63">
          <cell r="B63" t="str">
            <v>张家界市本级及所辖区</v>
          </cell>
          <cell r="C63" t="str">
            <v>中部</v>
          </cell>
          <cell r="D63" t="str">
            <v>原贫困县</v>
          </cell>
          <cell r="E63" t="str">
            <v>二档</v>
          </cell>
          <cell r="F63">
            <v>0.5</v>
          </cell>
          <cell r="G63">
            <v>0.45</v>
          </cell>
          <cell r="H63">
            <v>0.05</v>
          </cell>
          <cell r="I63">
            <v>578</v>
          </cell>
          <cell r="J63">
            <v>352</v>
          </cell>
          <cell r="K63">
            <v>226</v>
          </cell>
          <cell r="L63">
            <v>5040</v>
          </cell>
        </row>
        <row r="63">
          <cell r="N63">
            <v>0.005</v>
          </cell>
          <cell r="O63">
            <v>0</v>
          </cell>
          <cell r="P63">
            <v>0</v>
          </cell>
          <cell r="Q63">
            <v>15</v>
          </cell>
          <cell r="R63">
            <v>4</v>
          </cell>
        </row>
        <row r="63">
          <cell r="W63">
            <v>578</v>
          </cell>
          <cell r="X63">
            <v>352</v>
          </cell>
          <cell r="Y63">
            <v>226</v>
          </cell>
          <cell r="Z63">
            <v>573</v>
          </cell>
          <cell r="AA63">
            <v>229</v>
          </cell>
          <cell r="AB63">
            <v>344</v>
          </cell>
        </row>
        <row r="64">
          <cell r="B64" t="str">
            <v>慈利县</v>
          </cell>
          <cell r="C64" t="str">
            <v>比西</v>
          </cell>
          <cell r="D64" t="str">
            <v>原贫困县</v>
          </cell>
          <cell r="E64" t="str">
            <v>一档</v>
          </cell>
          <cell r="F64">
            <v>0.7</v>
          </cell>
          <cell r="G64">
            <v>0.27</v>
          </cell>
          <cell r="H64">
            <v>0.03</v>
          </cell>
          <cell r="I64">
            <v>484</v>
          </cell>
          <cell r="J64">
            <v>234</v>
          </cell>
          <cell r="K64">
            <v>250</v>
          </cell>
          <cell r="L64">
            <v>3395</v>
          </cell>
        </row>
        <row r="64">
          <cell r="N64">
            <v>0.005</v>
          </cell>
          <cell r="O64">
            <v>0</v>
          </cell>
          <cell r="P64">
            <v>0</v>
          </cell>
          <cell r="Q64">
            <v>6</v>
          </cell>
          <cell r="R64">
            <v>2</v>
          </cell>
        </row>
        <row r="64">
          <cell r="W64">
            <v>484</v>
          </cell>
          <cell r="X64">
            <v>234</v>
          </cell>
          <cell r="Y64">
            <v>250</v>
          </cell>
          <cell r="Z64">
            <v>468</v>
          </cell>
          <cell r="AA64">
            <v>229</v>
          </cell>
          <cell r="AB64">
            <v>239</v>
          </cell>
        </row>
        <row r="65">
          <cell r="B65" t="str">
            <v>桑植县</v>
          </cell>
          <cell r="C65" t="str">
            <v>比西</v>
          </cell>
          <cell r="D65" t="str">
            <v>原贫困县</v>
          </cell>
          <cell r="E65" t="str">
            <v>一档</v>
          </cell>
          <cell r="F65">
            <v>0.7</v>
          </cell>
          <cell r="G65">
            <v>0.27</v>
          </cell>
          <cell r="H65">
            <v>0.03</v>
          </cell>
          <cell r="I65">
            <v>477</v>
          </cell>
          <cell r="J65">
            <v>327</v>
          </cell>
          <cell r="K65">
            <v>150</v>
          </cell>
          <cell r="L65">
            <v>3127.6</v>
          </cell>
        </row>
        <row r="65">
          <cell r="N65">
            <v>0.005</v>
          </cell>
          <cell r="O65">
            <v>0</v>
          </cell>
          <cell r="P65">
            <v>0</v>
          </cell>
          <cell r="Q65">
            <v>4</v>
          </cell>
          <cell r="R65">
            <v>2</v>
          </cell>
          <cell r="S65">
            <v>11</v>
          </cell>
        </row>
        <row r="65">
          <cell r="W65">
            <v>488</v>
          </cell>
          <cell r="X65">
            <v>338</v>
          </cell>
          <cell r="Y65">
            <v>150</v>
          </cell>
          <cell r="Z65">
            <v>394</v>
          </cell>
          <cell r="AA65">
            <v>185</v>
          </cell>
          <cell r="AB65">
            <v>209</v>
          </cell>
        </row>
        <row r="66">
          <cell r="B66" t="str">
            <v>益阳市小计</v>
          </cell>
        </row>
        <row r="66">
          <cell r="I66">
            <v>1765</v>
          </cell>
          <cell r="J66">
            <v>1565</v>
          </cell>
          <cell r="K66">
            <v>200</v>
          </cell>
          <cell r="L66">
            <v>29531.0687</v>
          </cell>
        </row>
        <row r="66">
          <cell r="O66">
            <v>0</v>
          </cell>
          <cell r="P66">
            <v>0</v>
          </cell>
          <cell r="Q66">
            <v>23</v>
          </cell>
          <cell r="R66">
            <v>28</v>
          </cell>
          <cell r="S66">
            <v>12</v>
          </cell>
          <cell r="T66">
            <v>0</v>
          </cell>
          <cell r="U66">
            <v>0</v>
          </cell>
          <cell r="V66">
            <v>0</v>
          </cell>
          <cell r="W66">
            <v>1777</v>
          </cell>
          <cell r="X66">
            <v>1577</v>
          </cell>
          <cell r="Y66">
            <v>200</v>
          </cell>
          <cell r="Z66">
            <v>1859</v>
          </cell>
          <cell r="AA66">
            <v>1007</v>
          </cell>
          <cell r="AB66">
            <v>852</v>
          </cell>
        </row>
        <row r="67">
          <cell r="B67" t="str">
            <v>益阳市本级及所辖区</v>
          </cell>
          <cell r="C67" t="str">
            <v>中部</v>
          </cell>
          <cell r="D67" t="str">
            <v>其他地区</v>
          </cell>
          <cell r="E67" t="str">
            <v>四档</v>
          </cell>
          <cell r="F67">
            <v>0.5</v>
          </cell>
          <cell r="G67">
            <v>0.25</v>
          </cell>
          <cell r="H67">
            <v>0.25</v>
          </cell>
          <cell r="I67">
            <v>559</v>
          </cell>
          <cell r="J67">
            <v>487</v>
          </cell>
          <cell r="K67">
            <v>72</v>
          </cell>
          <cell r="L67">
            <v>7252.8987</v>
          </cell>
        </row>
        <row r="67">
          <cell r="N67">
            <v>0.005</v>
          </cell>
          <cell r="O67">
            <v>0</v>
          </cell>
          <cell r="P67">
            <v>0</v>
          </cell>
          <cell r="Q67">
            <v>7</v>
          </cell>
          <cell r="R67">
            <v>8</v>
          </cell>
        </row>
        <row r="67">
          <cell r="T67">
            <v>0</v>
          </cell>
        </row>
        <row r="67">
          <cell r="W67">
            <v>559</v>
          </cell>
          <cell r="X67">
            <v>487</v>
          </cell>
          <cell r="Y67">
            <v>72</v>
          </cell>
          <cell r="Z67">
            <v>487</v>
          </cell>
          <cell r="AA67">
            <v>294</v>
          </cell>
          <cell r="AB67">
            <v>193</v>
          </cell>
        </row>
        <row r="68">
          <cell r="B68" t="str">
            <v>南县</v>
          </cell>
          <cell r="C68" t="str">
            <v>比西</v>
          </cell>
          <cell r="D68" t="str">
            <v>其他地区</v>
          </cell>
          <cell r="E68" t="str">
            <v>三档</v>
          </cell>
          <cell r="F68">
            <v>0.7</v>
          </cell>
          <cell r="G68">
            <v>0.15</v>
          </cell>
          <cell r="H68">
            <v>0.15</v>
          </cell>
          <cell r="I68">
            <v>277</v>
          </cell>
          <cell r="J68">
            <v>257</v>
          </cell>
          <cell r="K68">
            <v>20</v>
          </cell>
          <cell r="L68">
            <v>4990</v>
          </cell>
        </row>
        <row r="68">
          <cell r="N68">
            <v>0.005</v>
          </cell>
          <cell r="O68">
            <v>0</v>
          </cell>
          <cell r="P68">
            <v>0</v>
          </cell>
          <cell r="Q68">
            <v>5</v>
          </cell>
          <cell r="R68">
            <v>7</v>
          </cell>
        </row>
        <row r="68">
          <cell r="W68">
            <v>277</v>
          </cell>
          <cell r="X68">
            <v>257</v>
          </cell>
          <cell r="Y68">
            <v>20</v>
          </cell>
          <cell r="Z68">
            <v>271</v>
          </cell>
          <cell r="AA68">
            <v>168</v>
          </cell>
          <cell r="AB68">
            <v>103</v>
          </cell>
        </row>
        <row r="69">
          <cell r="B69" t="str">
            <v>沅江市</v>
          </cell>
          <cell r="C69" t="str">
            <v>比西</v>
          </cell>
          <cell r="D69" t="str">
            <v>其他地区</v>
          </cell>
          <cell r="E69" t="str">
            <v>三档</v>
          </cell>
          <cell r="F69">
            <v>0.7</v>
          </cell>
          <cell r="G69">
            <v>0.15</v>
          </cell>
          <cell r="H69">
            <v>0.15</v>
          </cell>
          <cell r="I69">
            <v>7</v>
          </cell>
          <cell r="J69">
            <v>74</v>
          </cell>
          <cell r="K69">
            <v>-67</v>
          </cell>
          <cell r="L69">
            <v>3822</v>
          </cell>
        </row>
        <row r="69">
          <cell r="N69">
            <v>0.005</v>
          </cell>
          <cell r="O69">
            <v>0</v>
          </cell>
          <cell r="P69">
            <v>0</v>
          </cell>
          <cell r="Q69">
            <v>2</v>
          </cell>
          <cell r="R69">
            <v>3</v>
          </cell>
        </row>
        <row r="69">
          <cell r="W69">
            <v>7</v>
          </cell>
          <cell r="X69">
            <v>74</v>
          </cell>
          <cell r="Y69">
            <v>-67</v>
          </cell>
          <cell r="Z69">
            <v>138</v>
          </cell>
          <cell r="AA69">
            <v>68</v>
          </cell>
          <cell r="AB69">
            <v>70</v>
          </cell>
        </row>
        <row r="70">
          <cell r="B70" t="str">
            <v>桃江县</v>
          </cell>
          <cell r="C70" t="str">
            <v>中部</v>
          </cell>
          <cell r="D70" t="str">
            <v>其他地区</v>
          </cell>
          <cell r="E70" t="str">
            <v>四档</v>
          </cell>
          <cell r="F70">
            <v>0.5</v>
          </cell>
          <cell r="G70">
            <v>0.25</v>
          </cell>
          <cell r="H70">
            <v>0.25</v>
          </cell>
          <cell r="I70">
            <v>800</v>
          </cell>
          <cell r="J70">
            <v>628</v>
          </cell>
          <cell r="K70">
            <v>172</v>
          </cell>
          <cell r="L70">
            <v>8260.17</v>
          </cell>
        </row>
        <row r="70">
          <cell r="N70">
            <v>0.005</v>
          </cell>
          <cell r="O70">
            <v>0</v>
          </cell>
          <cell r="P70">
            <v>0</v>
          </cell>
          <cell r="Q70">
            <v>9</v>
          </cell>
          <cell r="R70">
            <v>10</v>
          </cell>
        </row>
        <row r="70">
          <cell r="W70">
            <v>800</v>
          </cell>
          <cell r="X70">
            <v>628</v>
          </cell>
          <cell r="Y70">
            <v>172</v>
          </cell>
          <cell r="Z70">
            <v>497</v>
          </cell>
          <cell r="AA70">
            <v>301</v>
          </cell>
          <cell r="AB70">
            <v>196</v>
          </cell>
        </row>
        <row r="71">
          <cell r="B71" t="str">
            <v>安化县</v>
          </cell>
          <cell r="C71" t="str">
            <v>比西</v>
          </cell>
          <cell r="D71" t="str">
            <v>原贫困县</v>
          </cell>
          <cell r="E71" t="str">
            <v>一档</v>
          </cell>
          <cell r="F71">
            <v>0.7</v>
          </cell>
          <cell r="G71">
            <v>0.27</v>
          </cell>
          <cell r="H71">
            <v>0.03</v>
          </cell>
          <cell r="I71">
            <v>122</v>
          </cell>
          <cell r="J71">
            <v>119</v>
          </cell>
          <cell r="K71">
            <v>3</v>
          </cell>
          <cell r="L71">
            <v>5206</v>
          </cell>
        </row>
        <row r="71">
          <cell r="N71">
            <v>0.005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12</v>
          </cell>
        </row>
        <row r="71">
          <cell r="W71">
            <v>134</v>
          </cell>
          <cell r="X71">
            <v>131</v>
          </cell>
          <cell r="Y71">
            <v>3</v>
          </cell>
          <cell r="Z71">
            <v>466</v>
          </cell>
          <cell r="AA71">
            <v>176</v>
          </cell>
          <cell r="AB71">
            <v>290</v>
          </cell>
        </row>
        <row r="72">
          <cell r="B72" t="str">
            <v>郴州市小计</v>
          </cell>
        </row>
        <row r="72">
          <cell r="I72">
            <v>4096</v>
          </cell>
          <cell r="J72">
            <v>2656</v>
          </cell>
          <cell r="K72">
            <v>1440</v>
          </cell>
          <cell r="L72">
            <v>48525</v>
          </cell>
        </row>
        <row r="72">
          <cell r="O72">
            <v>0</v>
          </cell>
          <cell r="P72">
            <v>0</v>
          </cell>
          <cell r="Q72">
            <v>80</v>
          </cell>
          <cell r="R72">
            <v>75</v>
          </cell>
          <cell r="S72">
            <v>1</v>
          </cell>
          <cell r="T72">
            <v>0</v>
          </cell>
          <cell r="U72">
            <v>0</v>
          </cell>
          <cell r="V72">
            <v>0</v>
          </cell>
          <cell r="W72">
            <v>4097</v>
          </cell>
          <cell r="X72">
            <v>2657</v>
          </cell>
          <cell r="Y72">
            <v>1440</v>
          </cell>
          <cell r="Z72">
            <v>4227</v>
          </cell>
          <cell r="AA72">
            <v>1972</v>
          </cell>
          <cell r="AB72">
            <v>2255</v>
          </cell>
        </row>
        <row r="73">
          <cell r="B73" t="str">
            <v>郴州市本级及所辖区</v>
          </cell>
          <cell r="C73" t="str">
            <v>中部</v>
          </cell>
          <cell r="D73" t="str">
            <v>其他地区</v>
          </cell>
          <cell r="E73" t="str">
            <v>四档</v>
          </cell>
          <cell r="F73">
            <v>0.5</v>
          </cell>
          <cell r="G73">
            <v>0.25</v>
          </cell>
          <cell r="H73">
            <v>0.25</v>
          </cell>
          <cell r="I73">
            <v>1200</v>
          </cell>
          <cell r="J73">
            <v>738</v>
          </cell>
          <cell r="K73">
            <v>462</v>
          </cell>
          <cell r="L73">
            <v>17420.2</v>
          </cell>
        </row>
        <row r="73">
          <cell r="N73">
            <v>0.005</v>
          </cell>
          <cell r="O73">
            <v>0</v>
          </cell>
          <cell r="P73">
            <v>0</v>
          </cell>
          <cell r="Q73">
            <v>25</v>
          </cell>
          <cell r="R73">
            <v>37</v>
          </cell>
        </row>
        <row r="73">
          <cell r="T73">
            <v>0</v>
          </cell>
        </row>
        <row r="73">
          <cell r="W73">
            <v>1200</v>
          </cell>
          <cell r="X73">
            <v>738</v>
          </cell>
          <cell r="Y73">
            <v>462</v>
          </cell>
          <cell r="Z73">
            <v>1430</v>
          </cell>
          <cell r="AA73">
            <v>600</v>
          </cell>
          <cell r="AB73">
            <v>830</v>
          </cell>
        </row>
        <row r="74">
          <cell r="B74" t="str">
            <v>资兴市</v>
          </cell>
          <cell r="C74" t="str">
            <v>中部</v>
          </cell>
          <cell r="D74" t="str">
            <v>其他地区</v>
          </cell>
          <cell r="E74" t="str">
            <v>四档</v>
          </cell>
          <cell r="F74">
            <v>0.5</v>
          </cell>
          <cell r="G74">
            <v>0.25</v>
          </cell>
          <cell r="H74">
            <v>0.25</v>
          </cell>
          <cell r="I74">
            <v>350</v>
          </cell>
          <cell r="J74">
            <v>312</v>
          </cell>
          <cell r="K74">
            <v>38</v>
          </cell>
          <cell r="L74">
            <v>2800</v>
          </cell>
        </row>
        <row r="74">
          <cell r="N74">
            <v>0.005</v>
          </cell>
          <cell r="O74">
            <v>0</v>
          </cell>
          <cell r="P74">
            <v>0</v>
          </cell>
          <cell r="Q74">
            <v>6</v>
          </cell>
          <cell r="R74">
            <v>8</v>
          </cell>
        </row>
        <row r="74">
          <cell r="W74">
            <v>350</v>
          </cell>
          <cell r="X74">
            <v>312</v>
          </cell>
          <cell r="Y74">
            <v>38</v>
          </cell>
          <cell r="Z74">
            <v>139</v>
          </cell>
          <cell r="AA74">
            <v>93</v>
          </cell>
          <cell r="AB74">
            <v>46</v>
          </cell>
        </row>
        <row r="75">
          <cell r="B75" t="str">
            <v>桂阳县</v>
          </cell>
          <cell r="C75" t="str">
            <v>中部</v>
          </cell>
          <cell r="D75" t="str">
            <v>其他地区</v>
          </cell>
          <cell r="E75" t="str">
            <v>四档</v>
          </cell>
          <cell r="F75">
            <v>0.5</v>
          </cell>
          <cell r="G75">
            <v>0.25</v>
          </cell>
          <cell r="H75">
            <v>0.25</v>
          </cell>
          <cell r="I75">
            <v>239</v>
          </cell>
          <cell r="J75">
            <v>218</v>
          </cell>
          <cell r="K75">
            <v>21</v>
          </cell>
          <cell r="L75">
            <v>3979.8</v>
          </cell>
        </row>
        <row r="75">
          <cell r="N75">
            <v>0.005</v>
          </cell>
          <cell r="O75">
            <v>0</v>
          </cell>
          <cell r="P75">
            <v>0</v>
          </cell>
          <cell r="Q75">
            <v>6</v>
          </cell>
          <cell r="R75">
            <v>7</v>
          </cell>
        </row>
        <row r="75">
          <cell r="W75">
            <v>239</v>
          </cell>
          <cell r="X75">
            <v>218</v>
          </cell>
          <cell r="Y75">
            <v>21</v>
          </cell>
          <cell r="Z75">
            <v>201</v>
          </cell>
          <cell r="AA75">
            <v>114</v>
          </cell>
          <cell r="AB75">
            <v>87</v>
          </cell>
        </row>
        <row r="76">
          <cell r="B76" t="str">
            <v>永兴县</v>
          </cell>
          <cell r="C76" t="str">
            <v>比西</v>
          </cell>
          <cell r="D76" t="str">
            <v>其他地区</v>
          </cell>
          <cell r="E76" t="str">
            <v>三档</v>
          </cell>
          <cell r="F76">
            <v>0.7</v>
          </cell>
          <cell r="G76">
            <v>0.15</v>
          </cell>
          <cell r="H76">
            <v>0.15</v>
          </cell>
          <cell r="I76">
            <v>271</v>
          </cell>
          <cell r="J76">
            <v>255</v>
          </cell>
          <cell r="K76">
            <v>16</v>
          </cell>
          <cell r="L76">
            <v>3642</v>
          </cell>
        </row>
        <row r="76">
          <cell r="N76">
            <v>0.005</v>
          </cell>
          <cell r="O76">
            <v>0</v>
          </cell>
          <cell r="P76">
            <v>0</v>
          </cell>
          <cell r="Q76">
            <v>3</v>
          </cell>
          <cell r="R76">
            <v>4</v>
          </cell>
        </row>
        <row r="76">
          <cell r="W76">
            <v>271</v>
          </cell>
          <cell r="X76">
            <v>255</v>
          </cell>
          <cell r="Y76">
            <v>16</v>
          </cell>
          <cell r="Z76">
            <v>186</v>
          </cell>
          <cell r="AA76">
            <v>129</v>
          </cell>
          <cell r="AB76">
            <v>57</v>
          </cell>
        </row>
        <row r="77">
          <cell r="B77" t="str">
            <v>临武县</v>
          </cell>
          <cell r="C77" t="str">
            <v>中部</v>
          </cell>
          <cell r="D77" t="str">
            <v>其他地区</v>
          </cell>
          <cell r="E77" t="str">
            <v>四档</v>
          </cell>
          <cell r="F77">
            <v>0.5</v>
          </cell>
          <cell r="G77">
            <v>0.25</v>
          </cell>
          <cell r="H77">
            <v>0.25</v>
          </cell>
          <cell r="I77">
            <v>547</v>
          </cell>
          <cell r="J77">
            <v>352</v>
          </cell>
          <cell r="K77">
            <v>195</v>
          </cell>
          <cell r="L77">
            <v>5795</v>
          </cell>
        </row>
        <row r="77">
          <cell r="N77">
            <v>0.005</v>
          </cell>
          <cell r="O77">
            <v>0</v>
          </cell>
          <cell r="P77">
            <v>0</v>
          </cell>
          <cell r="Q77">
            <v>7</v>
          </cell>
          <cell r="R77">
            <v>8</v>
          </cell>
          <cell r="S77">
            <v>1</v>
          </cell>
        </row>
        <row r="77">
          <cell r="W77">
            <v>548</v>
          </cell>
          <cell r="X77">
            <v>353</v>
          </cell>
          <cell r="Y77">
            <v>195</v>
          </cell>
          <cell r="Z77">
            <v>517</v>
          </cell>
          <cell r="AA77">
            <v>229</v>
          </cell>
          <cell r="AB77">
            <v>288</v>
          </cell>
        </row>
        <row r="78">
          <cell r="B78" t="str">
            <v>嘉禾县</v>
          </cell>
          <cell r="C78" t="str">
            <v>中部</v>
          </cell>
          <cell r="D78" t="str">
            <v>其他地区</v>
          </cell>
          <cell r="E78" t="str">
            <v>四档</v>
          </cell>
          <cell r="F78">
            <v>0.5</v>
          </cell>
          <cell r="G78">
            <v>0.25</v>
          </cell>
          <cell r="H78">
            <v>0.25</v>
          </cell>
          <cell r="I78">
            <v>314</v>
          </cell>
          <cell r="J78">
            <v>240</v>
          </cell>
          <cell r="K78">
            <v>74</v>
          </cell>
          <cell r="L78">
            <v>2415</v>
          </cell>
        </row>
        <row r="78">
          <cell r="N78">
            <v>0.005</v>
          </cell>
          <cell r="O78">
            <v>0</v>
          </cell>
          <cell r="P78">
            <v>0</v>
          </cell>
          <cell r="Q78">
            <v>3</v>
          </cell>
          <cell r="R78">
            <v>4</v>
          </cell>
        </row>
        <row r="78">
          <cell r="W78">
            <v>314</v>
          </cell>
          <cell r="X78">
            <v>240</v>
          </cell>
          <cell r="Y78">
            <v>74</v>
          </cell>
          <cell r="Z78">
            <v>260</v>
          </cell>
          <cell r="AA78">
            <v>154</v>
          </cell>
          <cell r="AB78">
            <v>106</v>
          </cell>
        </row>
        <row r="79">
          <cell r="B79" t="str">
            <v>宜章县</v>
          </cell>
          <cell r="C79" t="str">
            <v>中部</v>
          </cell>
          <cell r="D79" t="str">
            <v>原贫困县</v>
          </cell>
          <cell r="E79" t="str">
            <v>二档</v>
          </cell>
          <cell r="F79">
            <v>0.5</v>
          </cell>
          <cell r="G79">
            <v>0.45</v>
          </cell>
          <cell r="H79">
            <v>0.05</v>
          </cell>
          <cell r="I79">
            <v>200</v>
          </cell>
          <cell r="J79">
            <v>188</v>
          </cell>
          <cell r="K79">
            <v>12</v>
          </cell>
          <cell r="L79">
            <v>3081</v>
          </cell>
        </row>
        <row r="79">
          <cell r="N79">
            <v>0.005</v>
          </cell>
          <cell r="O79">
            <v>0</v>
          </cell>
          <cell r="P79">
            <v>0</v>
          </cell>
          <cell r="Q79">
            <v>11</v>
          </cell>
          <cell r="R79">
            <v>2</v>
          </cell>
        </row>
        <row r="79">
          <cell r="W79">
            <v>200</v>
          </cell>
          <cell r="X79">
            <v>188</v>
          </cell>
          <cell r="Y79">
            <v>12</v>
          </cell>
          <cell r="Z79">
            <v>343</v>
          </cell>
          <cell r="AA79">
            <v>119</v>
          </cell>
          <cell r="AB79">
            <v>224</v>
          </cell>
        </row>
        <row r="80">
          <cell r="B80" t="str">
            <v>安仁县</v>
          </cell>
          <cell r="C80" t="str">
            <v>比西</v>
          </cell>
          <cell r="D80" t="str">
            <v>原贫困县</v>
          </cell>
          <cell r="E80" t="str">
            <v>一档</v>
          </cell>
          <cell r="F80">
            <v>0.7</v>
          </cell>
          <cell r="G80">
            <v>0.27</v>
          </cell>
          <cell r="H80">
            <v>0.03</v>
          </cell>
          <cell r="I80">
            <v>606</v>
          </cell>
          <cell r="J80">
            <v>346</v>
          </cell>
          <cell r="K80">
            <v>260</v>
          </cell>
          <cell r="L80">
            <v>5169</v>
          </cell>
        </row>
        <row r="80">
          <cell r="N80">
            <v>0.005</v>
          </cell>
          <cell r="O80">
            <v>0</v>
          </cell>
          <cell r="P80">
            <v>0</v>
          </cell>
          <cell r="Q80">
            <v>11</v>
          </cell>
          <cell r="R80">
            <v>2</v>
          </cell>
        </row>
        <row r="80">
          <cell r="W80">
            <v>606</v>
          </cell>
          <cell r="X80">
            <v>346</v>
          </cell>
          <cell r="Y80">
            <v>260</v>
          </cell>
          <cell r="Z80">
            <v>422</v>
          </cell>
          <cell r="AA80">
            <v>234</v>
          </cell>
          <cell r="AB80">
            <v>188</v>
          </cell>
        </row>
        <row r="81">
          <cell r="B81" t="str">
            <v>桂东县</v>
          </cell>
          <cell r="C81" t="str">
            <v>比西</v>
          </cell>
          <cell r="D81" t="str">
            <v>原贫困县</v>
          </cell>
          <cell r="E81" t="str">
            <v>一档</v>
          </cell>
          <cell r="F81">
            <v>0.7</v>
          </cell>
          <cell r="G81">
            <v>0.27</v>
          </cell>
          <cell r="H81">
            <v>0.03</v>
          </cell>
          <cell r="I81">
            <v>259</v>
          </cell>
          <cell r="J81">
            <v>86</v>
          </cell>
          <cell r="K81">
            <v>173</v>
          </cell>
          <cell r="L81">
            <v>2505</v>
          </cell>
        </row>
        <row r="81">
          <cell r="N81">
            <v>0.005</v>
          </cell>
          <cell r="O81">
            <v>0</v>
          </cell>
          <cell r="P81">
            <v>0</v>
          </cell>
          <cell r="Q81">
            <v>4</v>
          </cell>
          <cell r="R81">
            <v>2</v>
          </cell>
        </row>
        <row r="81">
          <cell r="W81">
            <v>259</v>
          </cell>
          <cell r="X81">
            <v>86</v>
          </cell>
          <cell r="Y81">
            <v>173</v>
          </cell>
          <cell r="Z81">
            <v>381</v>
          </cell>
          <cell r="AA81">
            <v>181</v>
          </cell>
          <cell r="AB81">
            <v>200</v>
          </cell>
        </row>
        <row r="82">
          <cell r="B82" t="str">
            <v>汝城县</v>
          </cell>
          <cell r="C82" t="str">
            <v>比西</v>
          </cell>
          <cell r="D82" t="str">
            <v>原贫困县</v>
          </cell>
          <cell r="E82" t="str">
            <v>一档</v>
          </cell>
          <cell r="F82">
            <v>0.7</v>
          </cell>
          <cell r="G82">
            <v>0.27</v>
          </cell>
          <cell r="H82">
            <v>0.03</v>
          </cell>
          <cell r="I82">
            <v>110</v>
          </cell>
          <cell r="J82">
            <v>-79</v>
          </cell>
          <cell r="K82">
            <v>189</v>
          </cell>
          <cell r="L82">
            <v>1718</v>
          </cell>
        </row>
        <row r="82">
          <cell r="N82">
            <v>0.005</v>
          </cell>
          <cell r="O82">
            <v>0</v>
          </cell>
          <cell r="P82">
            <v>0</v>
          </cell>
          <cell r="Q82">
            <v>4</v>
          </cell>
          <cell r="R82">
            <v>1</v>
          </cell>
        </row>
        <row r="82">
          <cell r="W82">
            <v>110</v>
          </cell>
          <cell r="X82">
            <v>-79</v>
          </cell>
          <cell r="Y82">
            <v>189</v>
          </cell>
          <cell r="Z82">
            <v>348</v>
          </cell>
          <cell r="AA82">
            <v>119</v>
          </cell>
          <cell r="AB82">
            <v>229</v>
          </cell>
        </row>
        <row r="83">
          <cell r="B83" t="str">
            <v>永州市小计</v>
          </cell>
        </row>
        <row r="83">
          <cell r="I83">
            <v>4332</v>
          </cell>
          <cell r="J83">
            <v>2662</v>
          </cell>
          <cell r="K83">
            <v>1670</v>
          </cell>
          <cell r="L83">
            <v>62246.95</v>
          </cell>
        </row>
        <row r="83">
          <cell r="O83">
            <v>0</v>
          </cell>
          <cell r="P83">
            <v>0</v>
          </cell>
          <cell r="Q83">
            <v>87</v>
          </cell>
          <cell r="R83">
            <v>67</v>
          </cell>
          <cell r="S83">
            <v>35</v>
          </cell>
          <cell r="T83">
            <v>0</v>
          </cell>
          <cell r="U83">
            <v>0</v>
          </cell>
          <cell r="V83">
            <v>0</v>
          </cell>
          <cell r="W83">
            <v>4367</v>
          </cell>
          <cell r="X83">
            <v>2697</v>
          </cell>
          <cell r="Y83">
            <v>1670</v>
          </cell>
          <cell r="Z83">
            <v>5484</v>
          </cell>
          <cell r="AA83">
            <v>2576</v>
          </cell>
          <cell r="AB83">
            <v>2908</v>
          </cell>
        </row>
        <row r="84">
          <cell r="B84" t="str">
            <v>永州市本级及所辖区</v>
          </cell>
          <cell r="C84" t="str">
            <v>中部</v>
          </cell>
          <cell r="D84" t="str">
            <v>其他地区</v>
          </cell>
          <cell r="E84" t="str">
            <v>四档</v>
          </cell>
          <cell r="F84">
            <v>0.5</v>
          </cell>
          <cell r="G84">
            <v>0.25</v>
          </cell>
          <cell r="H84">
            <v>0.25</v>
          </cell>
          <cell r="I84">
            <v>785</v>
          </cell>
          <cell r="J84">
            <v>621</v>
          </cell>
          <cell r="K84">
            <v>164</v>
          </cell>
          <cell r="L84">
            <v>11124</v>
          </cell>
        </row>
        <row r="84">
          <cell r="N84">
            <v>0.005</v>
          </cell>
          <cell r="O84">
            <v>0</v>
          </cell>
          <cell r="P84">
            <v>0</v>
          </cell>
          <cell r="Q84">
            <v>18</v>
          </cell>
          <cell r="R84">
            <v>21</v>
          </cell>
        </row>
        <row r="84">
          <cell r="W84">
            <v>785</v>
          </cell>
          <cell r="X84">
            <v>621</v>
          </cell>
          <cell r="Y84">
            <v>164</v>
          </cell>
          <cell r="Z84">
            <v>825</v>
          </cell>
          <cell r="AA84">
            <v>429</v>
          </cell>
          <cell r="AB84">
            <v>396</v>
          </cell>
        </row>
        <row r="85">
          <cell r="B85" t="str">
            <v>江华县</v>
          </cell>
          <cell r="C85" t="str">
            <v>比西</v>
          </cell>
          <cell r="D85" t="str">
            <v>原贫困县</v>
          </cell>
          <cell r="E85" t="str">
            <v>一档</v>
          </cell>
          <cell r="F85">
            <v>0.7</v>
          </cell>
          <cell r="G85">
            <v>0.27</v>
          </cell>
          <cell r="H85">
            <v>0.03</v>
          </cell>
          <cell r="I85">
            <v>320</v>
          </cell>
          <cell r="J85">
            <v>125</v>
          </cell>
          <cell r="K85">
            <v>195</v>
          </cell>
          <cell r="L85">
            <v>2320</v>
          </cell>
        </row>
        <row r="85">
          <cell r="N85">
            <v>0.005</v>
          </cell>
          <cell r="O85">
            <v>0</v>
          </cell>
          <cell r="P85">
            <v>0</v>
          </cell>
          <cell r="Q85">
            <v>4</v>
          </cell>
          <cell r="R85">
            <v>1</v>
          </cell>
        </row>
        <row r="85">
          <cell r="W85">
            <v>320</v>
          </cell>
          <cell r="X85">
            <v>125</v>
          </cell>
          <cell r="Y85">
            <v>195</v>
          </cell>
          <cell r="Z85">
            <v>401</v>
          </cell>
          <cell r="AA85">
            <v>158</v>
          </cell>
          <cell r="AB85">
            <v>243</v>
          </cell>
        </row>
        <row r="86">
          <cell r="B86" t="str">
            <v>祁阳县</v>
          </cell>
          <cell r="C86" t="str">
            <v>比西</v>
          </cell>
          <cell r="D86" t="str">
            <v>其他地区</v>
          </cell>
          <cell r="E86" t="str">
            <v>三档</v>
          </cell>
          <cell r="F86">
            <v>0.7</v>
          </cell>
          <cell r="G86">
            <v>0.15</v>
          </cell>
          <cell r="H86">
            <v>0.15</v>
          </cell>
          <cell r="I86">
            <v>571</v>
          </cell>
          <cell r="J86">
            <v>489</v>
          </cell>
          <cell r="K86">
            <v>82</v>
          </cell>
          <cell r="L86">
            <v>8370</v>
          </cell>
        </row>
        <row r="86">
          <cell r="N86">
            <v>0.005</v>
          </cell>
          <cell r="O86">
            <v>0</v>
          </cell>
          <cell r="P86">
            <v>0</v>
          </cell>
          <cell r="Q86">
            <v>5</v>
          </cell>
          <cell r="R86">
            <v>6</v>
          </cell>
        </row>
        <row r="86">
          <cell r="W86">
            <v>571</v>
          </cell>
          <cell r="X86">
            <v>489</v>
          </cell>
          <cell r="Y86">
            <v>82</v>
          </cell>
          <cell r="Z86">
            <v>527</v>
          </cell>
          <cell r="AA86">
            <v>325</v>
          </cell>
          <cell r="AB86">
            <v>202</v>
          </cell>
        </row>
        <row r="87">
          <cell r="B87" t="str">
            <v>东安县</v>
          </cell>
          <cell r="C87" t="str">
            <v>中部</v>
          </cell>
          <cell r="D87" t="str">
            <v>其他地区</v>
          </cell>
          <cell r="E87" t="str">
            <v>四档</v>
          </cell>
          <cell r="F87">
            <v>0.5</v>
          </cell>
          <cell r="G87">
            <v>0.25</v>
          </cell>
          <cell r="H87">
            <v>0.25</v>
          </cell>
          <cell r="I87">
            <v>112</v>
          </cell>
          <cell r="J87">
            <v>91</v>
          </cell>
          <cell r="K87">
            <v>21</v>
          </cell>
          <cell r="L87">
            <v>1599.81</v>
          </cell>
        </row>
        <row r="87">
          <cell r="N87">
            <v>0.005</v>
          </cell>
          <cell r="O87">
            <v>0</v>
          </cell>
          <cell r="P87">
            <v>0</v>
          </cell>
          <cell r="Q87">
            <v>4</v>
          </cell>
          <cell r="R87">
            <v>4</v>
          </cell>
        </row>
        <row r="87">
          <cell r="W87">
            <v>112</v>
          </cell>
          <cell r="X87">
            <v>91</v>
          </cell>
          <cell r="Y87">
            <v>21</v>
          </cell>
          <cell r="Z87">
            <v>138</v>
          </cell>
          <cell r="AA87">
            <v>57</v>
          </cell>
          <cell r="AB87">
            <v>81</v>
          </cell>
        </row>
        <row r="88">
          <cell r="B88" t="str">
            <v>蓝山县</v>
          </cell>
          <cell r="C88" t="str">
            <v>比西</v>
          </cell>
          <cell r="D88" t="str">
            <v>其他地区</v>
          </cell>
          <cell r="E88" t="str">
            <v>三档</v>
          </cell>
          <cell r="F88">
            <v>0.7</v>
          </cell>
          <cell r="G88">
            <v>0.15</v>
          </cell>
          <cell r="H88">
            <v>0.15</v>
          </cell>
          <cell r="I88">
            <v>192</v>
          </cell>
          <cell r="J88">
            <v>43</v>
          </cell>
          <cell r="K88">
            <v>149</v>
          </cell>
          <cell r="L88">
            <v>13170.44</v>
          </cell>
        </row>
        <row r="88">
          <cell r="N88">
            <v>0.005</v>
          </cell>
          <cell r="O88">
            <v>0</v>
          </cell>
          <cell r="P88">
            <v>0</v>
          </cell>
          <cell r="Q88">
            <v>11</v>
          </cell>
          <cell r="R88">
            <v>13</v>
          </cell>
          <cell r="S88">
            <v>7</v>
          </cell>
        </row>
        <row r="88">
          <cell r="W88">
            <v>199</v>
          </cell>
          <cell r="X88">
            <v>50</v>
          </cell>
          <cell r="Y88">
            <v>149</v>
          </cell>
          <cell r="Z88">
            <v>495</v>
          </cell>
          <cell r="AA88">
            <v>368</v>
          </cell>
          <cell r="AB88">
            <v>127</v>
          </cell>
        </row>
        <row r="89">
          <cell r="B89" t="str">
            <v>道县</v>
          </cell>
          <cell r="C89" t="str">
            <v>中部</v>
          </cell>
          <cell r="D89" t="str">
            <v>其他地区</v>
          </cell>
          <cell r="E89" t="str">
            <v>四档</v>
          </cell>
          <cell r="F89">
            <v>0.5</v>
          </cell>
          <cell r="G89">
            <v>0.25</v>
          </cell>
          <cell r="H89">
            <v>0.25</v>
          </cell>
          <cell r="I89">
            <v>655</v>
          </cell>
          <cell r="J89">
            <v>604</v>
          </cell>
          <cell r="K89">
            <v>51</v>
          </cell>
          <cell r="L89">
            <v>7502.4</v>
          </cell>
        </row>
        <row r="89">
          <cell r="N89">
            <v>0.005</v>
          </cell>
          <cell r="O89">
            <v>0</v>
          </cell>
          <cell r="P89">
            <v>0</v>
          </cell>
          <cell r="Q89">
            <v>11</v>
          </cell>
          <cell r="R89">
            <v>12</v>
          </cell>
          <cell r="S89">
            <v>3</v>
          </cell>
        </row>
        <row r="89">
          <cell r="W89">
            <v>658</v>
          </cell>
          <cell r="X89">
            <v>607</v>
          </cell>
          <cell r="Y89">
            <v>51</v>
          </cell>
          <cell r="Z89">
            <v>495</v>
          </cell>
          <cell r="AA89">
            <v>296</v>
          </cell>
          <cell r="AB89">
            <v>199</v>
          </cell>
        </row>
        <row r="90">
          <cell r="B90" t="str">
            <v>新田县</v>
          </cell>
          <cell r="C90" t="str">
            <v>比西</v>
          </cell>
          <cell r="D90" t="str">
            <v>原贫困县</v>
          </cell>
          <cell r="E90" t="str">
            <v>一档</v>
          </cell>
          <cell r="F90">
            <v>0.7</v>
          </cell>
          <cell r="G90">
            <v>0.27</v>
          </cell>
          <cell r="H90">
            <v>0.03</v>
          </cell>
          <cell r="I90">
            <v>170</v>
          </cell>
          <cell r="J90">
            <v>-53</v>
          </cell>
          <cell r="K90">
            <v>223</v>
          </cell>
          <cell r="L90">
            <v>2507</v>
          </cell>
        </row>
        <row r="90">
          <cell r="N90">
            <v>0.005</v>
          </cell>
          <cell r="O90">
            <v>0</v>
          </cell>
          <cell r="P90">
            <v>0</v>
          </cell>
          <cell r="Q90">
            <v>4</v>
          </cell>
          <cell r="R90">
            <v>2</v>
          </cell>
          <cell r="S90">
            <v>2</v>
          </cell>
        </row>
        <row r="90">
          <cell r="W90">
            <v>172</v>
          </cell>
          <cell r="X90">
            <v>-51</v>
          </cell>
          <cell r="Y90">
            <v>223</v>
          </cell>
          <cell r="Z90">
            <v>515</v>
          </cell>
          <cell r="AA90">
            <v>174</v>
          </cell>
          <cell r="AB90">
            <v>341</v>
          </cell>
        </row>
        <row r="91">
          <cell r="B91" t="str">
            <v>宁远县</v>
          </cell>
          <cell r="C91" t="str">
            <v>比西</v>
          </cell>
          <cell r="D91" t="str">
            <v>原贫困县</v>
          </cell>
          <cell r="E91" t="str">
            <v>一档</v>
          </cell>
          <cell r="F91">
            <v>0.7</v>
          </cell>
          <cell r="G91">
            <v>0.27</v>
          </cell>
          <cell r="H91">
            <v>0.03</v>
          </cell>
          <cell r="I91">
            <v>772</v>
          </cell>
          <cell r="J91">
            <v>556</v>
          </cell>
          <cell r="K91">
            <v>216</v>
          </cell>
          <cell r="L91">
            <v>6023.3</v>
          </cell>
        </row>
        <row r="91">
          <cell r="N91">
            <v>0.005</v>
          </cell>
          <cell r="O91">
            <v>0</v>
          </cell>
          <cell r="P91">
            <v>0</v>
          </cell>
          <cell r="Q91">
            <v>8</v>
          </cell>
          <cell r="R91">
            <v>2</v>
          </cell>
          <cell r="S91">
            <v>23</v>
          </cell>
        </row>
        <row r="91">
          <cell r="W91">
            <v>795</v>
          </cell>
          <cell r="X91">
            <v>579</v>
          </cell>
          <cell r="Y91">
            <v>216</v>
          </cell>
          <cell r="Z91">
            <v>532</v>
          </cell>
          <cell r="AA91">
            <v>275</v>
          </cell>
          <cell r="AB91">
            <v>257</v>
          </cell>
        </row>
        <row r="92">
          <cell r="B92" t="str">
            <v>江永县</v>
          </cell>
          <cell r="C92" t="str">
            <v>比西</v>
          </cell>
          <cell r="D92" t="str">
            <v>原贫困县</v>
          </cell>
          <cell r="E92" t="str">
            <v>一档</v>
          </cell>
          <cell r="F92">
            <v>0.7</v>
          </cell>
          <cell r="G92">
            <v>0.27</v>
          </cell>
          <cell r="H92">
            <v>0.03</v>
          </cell>
          <cell r="I92">
            <v>33</v>
          </cell>
          <cell r="J92">
            <v>-140</v>
          </cell>
          <cell r="K92">
            <v>173</v>
          </cell>
          <cell r="L92">
            <v>3735</v>
          </cell>
        </row>
        <row r="92">
          <cell r="N92">
            <v>0.005</v>
          </cell>
          <cell r="O92">
            <v>0</v>
          </cell>
          <cell r="P92">
            <v>0</v>
          </cell>
          <cell r="Q92">
            <v>6</v>
          </cell>
          <cell r="R92">
            <v>2</v>
          </cell>
        </row>
        <row r="92">
          <cell r="W92">
            <v>33</v>
          </cell>
          <cell r="X92">
            <v>-140</v>
          </cell>
          <cell r="Y92">
            <v>173</v>
          </cell>
          <cell r="Z92">
            <v>387</v>
          </cell>
          <cell r="AA92">
            <v>163</v>
          </cell>
          <cell r="AB92">
            <v>224</v>
          </cell>
        </row>
        <row r="93">
          <cell r="B93" t="str">
            <v>双牌县</v>
          </cell>
          <cell r="C93" t="str">
            <v>中部</v>
          </cell>
          <cell r="D93" t="str">
            <v>原贫困县</v>
          </cell>
          <cell r="E93" t="str">
            <v>二档</v>
          </cell>
          <cell r="F93">
            <v>0.5</v>
          </cell>
          <cell r="G93">
            <v>0.45</v>
          </cell>
          <cell r="H93">
            <v>0.05</v>
          </cell>
          <cell r="I93">
            <v>722</v>
          </cell>
          <cell r="J93">
            <v>326</v>
          </cell>
          <cell r="K93">
            <v>396</v>
          </cell>
          <cell r="L93">
            <v>5895</v>
          </cell>
        </row>
        <row r="93">
          <cell r="N93">
            <v>0.005</v>
          </cell>
          <cell r="O93">
            <v>0</v>
          </cell>
          <cell r="P93">
            <v>0</v>
          </cell>
          <cell r="Q93">
            <v>16</v>
          </cell>
          <cell r="R93">
            <v>4</v>
          </cell>
        </row>
        <row r="93">
          <cell r="W93">
            <v>722</v>
          </cell>
          <cell r="X93">
            <v>326</v>
          </cell>
          <cell r="Y93">
            <v>396</v>
          </cell>
          <cell r="Z93">
            <v>1169</v>
          </cell>
          <cell r="AA93">
            <v>331</v>
          </cell>
          <cell r="AB93">
            <v>838</v>
          </cell>
        </row>
        <row r="94">
          <cell r="B94" t="str">
            <v>怀化市小计</v>
          </cell>
        </row>
        <row r="94">
          <cell r="I94">
            <v>2645</v>
          </cell>
          <cell r="J94">
            <v>1488</v>
          </cell>
          <cell r="K94">
            <v>1157</v>
          </cell>
          <cell r="L94">
            <v>31205.5</v>
          </cell>
        </row>
        <row r="94">
          <cell r="O94">
            <v>0</v>
          </cell>
          <cell r="P94">
            <v>0</v>
          </cell>
          <cell r="Q94">
            <v>72</v>
          </cell>
          <cell r="R94">
            <v>14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2645</v>
          </cell>
          <cell r="X94">
            <v>1488</v>
          </cell>
          <cell r="Y94">
            <v>1157</v>
          </cell>
          <cell r="Z94">
            <v>2712</v>
          </cell>
          <cell r="AA94">
            <v>1147</v>
          </cell>
          <cell r="AB94">
            <v>1565</v>
          </cell>
        </row>
        <row r="95">
          <cell r="B95" t="str">
            <v>怀化市本级及所辖区</v>
          </cell>
          <cell r="C95" t="str">
            <v>中部</v>
          </cell>
          <cell r="D95" t="str">
            <v>原贫困县</v>
          </cell>
          <cell r="E95" t="str">
            <v>二档</v>
          </cell>
          <cell r="F95">
            <v>0.5</v>
          </cell>
          <cell r="G95">
            <v>0.45</v>
          </cell>
          <cell r="H95">
            <v>0.05</v>
          </cell>
          <cell r="I95">
            <v>1132</v>
          </cell>
          <cell r="J95">
            <v>785</v>
          </cell>
          <cell r="K95">
            <v>347</v>
          </cell>
          <cell r="L95">
            <v>13602.8</v>
          </cell>
        </row>
        <row r="95">
          <cell r="N95">
            <v>0.005</v>
          </cell>
          <cell r="O95">
            <v>0</v>
          </cell>
          <cell r="P95">
            <v>0</v>
          </cell>
          <cell r="Q95">
            <v>24</v>
          </cell>
          <cell r="R95">
            <v>7</v>
          </cell>
        </row>
        <row r="95">
          <cell r="W95">
            <v>1132</v>
          </cell>
          <cell r="X95">
            <v>785</v>
          </cell>
          <cell r="Y95">
            <v>347</v>
          </cell>
          <cell r="Z95">
            <v>830</v>
          </cell>
          <cell r="AA95">
            <v>364</v>
          </cell>
          <cell r="AB95">
            <v>466</v>
          </cell>
        </row>
        <row r="96">
          <cell r="B96" t="str">
            <v>沅陵县</v>
          </cell>
          <cell r="C96" t="str">
            <v>比西</v>
          </cell>
          <cell r="D96" t="str">
            <v>原贫困县</v>
          </cell>
          <cell r="E96" t="str">
            <v>一档</v>
          </cell>
          <cell r="F96">
            <v>0.7</v>
          </cell>
          <cell r="G96">
            <v>0.27</v>
          </cell>
          <cell r="H96">
            <v>0.03</v>
          </cell>
          <cell r="I96">
            <v>216</v>
          </cell>
          <cell r="J96">
            <v>136</v>
          </cell>
          <cell r="K96">
            <v>80</v>
          </cell>
          <cell r="L96">
            <v>436</v>
          </cell>
        </row>
        <row r="96">
          <cell r="N96">
            <v>0.005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</row>
        <row r="96">
          <cell r="W96">
            <v>216</v>
          </cell>
          <cell r="X96">
            <v>136</v>
          </cell>
          <cell r="Y96">
            <v>80</v>
          </cell>
          <cell r="Z96">
            <v>158</v>
          </cell>
          <cell r="AA96">
            <v>79</v>
          </cell>
          <cell r="AB96">
            <v>79</v>
          </cell>
        </row>
        <row r="97">
          <cell r="B97" t="str">
            <v>辰溪县</v>
          </cell>
          <cell r="C97" t="str">
            <v>中部</v>
          </cell>
          <cell r="D97" t="str">
            <v>原贫困县</v>
          </cell>
          <cell r="E97" t="str">
            <v>二档</v>
          </cell>
          <cell r="F97">
            <v>0.5</v>
          </cell>
          <cell r="G97">
            <v>0.45</v>
          </cell>
          <cell r="H97">
            <v>0.05</v>
          </cell>
          <cell r="I97">
            <v>170</v>
          </cell>
          <cell r="J97">
            <v>89</v>
          </cell>
          <cell r="K97">
            <v>81</v>
          </cell>
          <cell r="L97">
            <v>1190.7</v>
          </cell>
        </row>
        <row r="97">
          <cell r="N97">
            <v>0.005</v>
          </cell>
          <cell r="O97">
            <v>0</v>
          </cell>
          <cell r="P97">
            <v>0</v>
          </cell>
          <cell r="Q97">
            <v>2</v>
          </cell>
          <cell r="R97">
            <v>0</v>
          </cell>
        </row>
        <row r="97">
          <cell r="W97">
            <v>170</v>
          </cell>
          <cell r="X97">
            <v>89</v>
          </cell>
          <cell r="Y97">
            <v>81</v>
          </cell>
          <cell r="Z97">
            <v>195</v>
          </cell>
          <cell r="AA97">
            <v>67</v>
          </cell>
          <cell r="AB97">
            <v>128</v>
          </cell>
        </row>
        <row r="98">
          <cell r="B98" t="str">
            <v>溆浦县</v>
          </cell>
          <cell r="C98" t="str">
            <v>中部</v>
          </cell>
          <cell r="D98" t="str">
            <v>原贫困县</v>
          </cell>
          <cell r="E98" t="str">
            <v>二档</v>
          </cell>
          <cell r="F98">
            <v>0.5</v>
          </cell>
          <cell r="G98">
            <v>0.45</v>
          </cell>
          <cell r="H98">
            <v>0.05</v>
          </cell>
          <cell r="I98">
            <v>443</v>
          </cell>
          <cell r="J98">
            <v>261</v>
          </cell>
          <cell r="K98">
            <v>182</v>
          </cell>
          <cell r="L98">
            <v>3391</v>
          </cell>
        </row>
        <row r="98">
          <cell r="N98">
            <v>0.005</v>
          </cell>
          <cell r="O98">
            <v>0</v>
          </cell>
          <cell r="P98">
            <v>0</v>
          </cell>
          <cell r="Q98">
            <v>11</v>
          </cell>
          <cell r="R98">
            <v>2</v>
          </cell>
        </row>
        <row r="98">
          <cell r="W98">
            <v>443</v>
          </cell>
          <cell r="X98">
            <v>261</v>
          </cell>
          <cell r="Y98">
            <v>182</v>
          </cell>
          <cell r="Z98">
            <v>434</v>
          </cell>
          <cell r="AA98">
            <v>182</v>
          </cell>
          <cell r="AB98">
            <v>252</v>
          </cell>
        </row>
        <row r="99">
          <cell r="B99" t="str">
            <v>麻阳县</v>
          </cell>
          <cell r="C99" t="str">
            <v>比西</v>
          </cell>
          <cell r="D99" t="str">
            <v>原贫困县</v>
          </cell>
          <cell r="E99" t="str">
            <v>一档</v>
          </cell>
          <cell r="F99">
            <v>0.7</v>
          </cell>
          <cell r="G99">
            <v>0.27</v>
          </cell>
          <cell r="H99">
            <v>0.03</v>
          </cell>
          <cell r="I99">
            <v>14</v>
          </cell>
          <cell r="J99">
            <v>-45</v>
          </cell>
          <cell r="K99">
            <v>59</v>
          </cell>
          <cell r="L99">
            <v>710</v>
          </cell>
        </row>
        <row r="99">
          <cell r="N99">
            <v>0.005</v>
          </cell>
          <cell r="O99">
            <v>0</v>
          </cell>
          <cell r="P99">
            <v>0</v>
          </cell>
          <cell r="Q99">
            <v>2</v>
          </cell>
          <cell r="R99">
            <v>0</v>
          </cell>
        </row>
        <row r="99">
          <cell r="W99">
            <v>14</v>
          </cell>
          <cell r="X99">
            <v>-45</v>
          </cell>
          <cell r="Y99">
            <v>59</v>
          </cell>
          <cell r="Z99">
            <v>110</v>
          </cell>
          <cell r="AA99">
            <v>40</v>
          </cell>
          <cell r="AB99">
            <v>70</v>
          </cell>
        </row>
        <row r="100">
          <cell r="B100" t="str">
            <v>会同县</v>
          </cell>
          <cell r="C100" t="str">
            <v>比西</v>
          </cell>
          <cell r="D100" t="str">
            <v>原贫困县</v>
          </cell>
          <cell r="E100" t="str">
            <v>一档</v>
          </cell>
          <cell r="F100">
            <v>0.7</v>
          </cell>
          <cell r="G100">
            <v>0.27</v>
          </cell>
          <cell r="H100">
            <v>0.03</v>
          </cell>
          <cell r="I100">
            <v>341</v>
          </cell>
          <cell r="J100">
            <v>177</v>
          </cell>
          <cell r="K100">
            <v>164</v>
          </cell>
          <cell r="L100">
            <v>2805</v>
          </cell>
        </row>
        <row r="100">
          <cell r="N100">
            <v>0.005</v>
          </cell>
          <cell r="O100">
            <v>0</v>
          </cell>
          <cell r="P100">
            <v>0</v>
          </cell>
          <cell r="Q100">
            <v>7</v>
          </cell>
          <cell r="R100">
            <v>1</v>
          </cell>
        </row>
        <row r="100">
          <cell r="W100">
            <v>341</v>
          </cell>
          <cell r="X100">
            <v>177</v>
          </cell>
          <cell r="Y100">
            <v>164</v>
          </cell>
          <cell r="Z100">
            <v>261</v>
          </cell>
          <cell r="AA100">
            <v>143</v>
          </cell>
          <cell r="AB100">
            <v>118</v>
          </cell>
        </row>
        <row r="101">
          <cell r="B101" t="str">
            <v>靖州县</v>
          </cell>
          <cell r="C101" t="str">
            <v>比西</v>
          </cell>
          <cell r="D101" t="str">
            <v>原贫困县</v>
          </cell>
          <cell r="E101" t="str">
            <v>一档</v>
          </cell>
          <cell r="F101">
            <v>0.7</v>
          </cell>
          <cell r="G101">
            <v>0.27</v>
          </cell>
          <cell r="H101">
            <v>0.03</v>
          </cell>
          <cell r="I101">
            <v>85</v>
          </cell>
          <cell r="J101">
            <v>3</v>
          </cell>
          <cell r="K101">
            <v>82</v>
          </cell>
          <cell r="L101">
            <v>2333.1</v>
          </cell>
        </row>
        <row r="101">
          <cell r="N101">
            <v>0.005</v>
          </cell>
          <cell r="O101">
            <v>0</v>
          </cell>
          <cell r="P101">
            <v>0</v>
          </cell>
          <cell r="Q101">
            <v>5</v>
          </cell>
          <cell r="R101">
            <v>2</v>
          </cell>
        </row>
        <row r="101">
          <cell r="W101">
            <v>85</v>
          </cell>
          <cell r="X101">
            <v>3</v>
          </cell>
          <cell r="Y101">
            <v>82</v>
          </cell>
          <cell r="Z101">
            <v>124</v>
          </cell>
          <cell r="AA101">
            <v>70</v>
          </cell>
          <cell r="AB101">
            <v>54</v>
          </cell>
        </row>
        <row r="102">
          <cell r="B102" t="str">
            <v>通道县</v>
          </cell>
          <cell r="C102" t="str">
            <v>比西</v>
          </cell>
          <cell r="D102" t="str">
            <v>原贫困县</v>
          </cell>
          <cell r="E102" t="str">
            <v>一档</v>
          </cell>
          <cell r="F102">
            <v>0.7</v>
          </cell>
          <cell r="G102">
            <v>0.27</v>
          </cell>
          <cell r="H102">
            <v>0.03</v>
          </cell>
          <cell r="I102">
            <v>70</v>
          </cell>
          <cell r="J102">
            <v>24</v>
          </cell>
          <cell r="K102">
            <v>46</v>
          </cell>
          <cell r="L102">
            <v>1167.7</v>
          </cell>
        </row>
        <row r="102">
          <cell r="N102">
            <v>0.005</v>
          </cell>
          <cell r="O102">
            <v>0</v>
          </cell>
          <cell r="P102">
            <v>0</v>
          </cell>
          <cell r="Q102">
            <v>3</v>
          </cell>
          <cell r="R102">
            <v>0</v>
          </cell>
        </row>
        <row r="102">
          <cell r="W102">
            <v>70</v>
          </cell>
          <cell r="X102">
            <v>24</v>
          </cell>
          <cell r="Y102">
            <v>46</v>
          </cell>
          <cell r="Z102">
            <v>120</v>
          </cell>
          <cell r="AA102">
            <v>45</v>
          </cell>
          <cell r="AB102">
            <v>75</v>
          </cell>
        </row>
        <row r="103">
          <cell r="B103" t="str">
            <v>洪江市</v>
          </cell>
          <cell r="C103" t="str">
            <v>中部</v>
          </cell>
          <cell r="D103" t="str">
            <v>原贫困县</v>
          </cell>
          <cell r="E103" t="str">
            <v>二档</v>
          </cell>
          <cell r="F103">
            <v>0.5</v>
          </cell>
          <cell r="G103">
            <v>0.45</v>
          </cell>
          <cell r="H103">
            <v>0.05</v>
          </cell>
          <cell r="I103">
            <v>114</v>
          </cell>
          <cell r="J103">
            <v>69</v>
          </cell>
          <cell r="K103">
            <v>45</v>
          </cell>
          <cell r="L103">
            <v>1590</v>
          </cell>
        </row>
        <row r="103">
          <cell r="N103">
            <v>0.005</v>
          </cell>
          <cell r="O103">
            <v>0</v>
          </cell>
          <cell r="P103">
            <v>0</v>
          </cell>
          <cell r="Q103">
            <v>6</v>
          </cell>
          <cell r="R103">
            <v>2</v>
          </cell>
        </row>
        <row r="103">
          <cell r="W103">
            <v>114</v>
          </cell>
          <cell r="X103">
            <v>69</v>
          </cell>
          <cell r="Y103">
            <v>45</v>
          </cell>
          <cell r="Z103">
            <v>85</v>
          </cell>
          <cell r="AA103">
            <v>37</v>
          </cell>
          <cell r="AB103">
            <v>48</v>
          </cell>
        </row>
        <row r="104">
          <cell r="B104" t="str">
            <v>洪江区</v>
          </cell>
          <cell r="C104" t="str">
            <v>中部</v>
          </cell>
          <cell r="D104" t="str">
            <v>原贫困县</v>
          </cell>
          <cell r="E104" t="str">
            <v>二档</v>
          </cell>
          <cell r="F104">
            <v>0.5</v>
          </cell>
          <cell r="G104">
            <v>0.45</v>
          </cell>
          <cell r="H104">
            <v>0.05</v>
          </cell>
          <cell r="I104">
            <v>50</v>
          </cell>
          <cell r="J104">
            <v>37</v>
          </cell>
          <cell r="K104">
            <v>13</v>
          </cell>
          <cell r="L104">
            <v>700</v>
          </cell>
        </row>
        <row r="104">
          <cell r="N104">
            <v>0.005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</row>
        <row r="104">
          <cell r="W104">
            <v>50</v>
          </cell>
          <cell r="X104">
            <v>37</v>
          </cell>
          <cell r="Y104">
            <v>13</v>
          </cell>
          <cell r="Z104">
            <v>26</v>
          </cell>
          <cell r="AA104">
            <v>13</v>
          </cell>
          <cell r="AB104">
            <v>13</v>
          </cell>
        </row>
        <row r="105">
          <cell r="B105" t="str">
            <v>新晃县</v>
          </cell>
          <cell r="C105" t="str">
            <v>比西</v>
          </cell>
          <cell r="D105" t="str">
            <v>原贫困县</v>
          </cell>
          <cell r="E105" t="str">
            <v>一档</v>
          </cell>
          <cell r="F105">
            <v>0.7</v>
          </cell>
          <cell r="G105">
            <v>0.27</v>
          </cell>
          <cell r="H105">
            <v>0.03</v>
          </cell>
          <cell r="I105">
            <v>-90</v>
          </cell>
          <cell r="J105">
            <v>-90</v>
          </cell>
          <cell r="K105">
            <v>0</v>
          </cell>
          <cell r="L105">
            <v>1614</v>
          </cell>
        </row>
        <row r="105">
          <cell r="N105">
            <v>0.005</v>
          </cell>
          <cell r="O105">
            <v>0</v>
          </cell>
          <cell r="P105">
            <v>0</v>
          </cell>
          <cell r="Q105">
            <v>4</v>
          </cell>
          <cell r="R105">
            <v>0</v>
          </cell>
        </row>
        <row r="105">
          <cell r="W105">
            <v>-90</v>
          </cell>
          <cell r="X105">
            <v>-90</v>
          </cell>
          <cell r="Y105">
            <v>0</v>
          </cell>
          <cell r="Z105">
            <v>199</v>
          </cell>
          <cell r="AA105">
            <v>45</v>
          </cell>
          <cell r="AB105">
            <v>154</v>
          </cell>
        </row>
        <row r="106">
          <cell r="B106" t="str">
            <v>芷江县</v>
          </cell>
          <cell r="C106" t="str">
            <v>比西</v>
          </cell>
          <cell r="D106" t="str">
            <v>原贫困县</v>
          </cell>
          <cell r="E106" t="str">
            <v>一档</v>
          </cell>
          <cell r="F106">
            <v>0.7</v>
          </cell>
          <cell r="G106">
            <v>0.27</v>
          </cell>
          <cell r="H106">
            <v>0.03</v>
          </cell>
          <cell r="I106">
            <v>24</v>
          </cell>
          <cell r="J106">
            <v>8</v>
          </cell>
          <cell r="K106">
            <v>16</v>
          </cell>
          <cell r="L106">
            <v>898.2</v>
          </cell>
        </row>
        <row r="106">
          <cell r="N106">
            <v>0.005</v>
          </cell>
          <cell r="O106">
            <v>0</v>
          </cell>
          <cell r="P106">
            <v>0</v>
          </cell>
          <cell r="Q106">
            <v>2</v>
          </cell>
          <cell r="R106">
            <v>0</v>
          </cell>
        </row>
        <row r="106">
          <cell r="W106">
            <v>24</v>
          </cell>
          <cell r="X106">
            <v>8</v>
          </cell>
          <cell r="Y106">
            <v>16</v>
          </cell>
          <cell r="Z106">
            <v>86</v>
          </cell>
          <cell r="AA106">
            <v>32</v>
          </cell>
          <cell r="AB106">
            <v>54</v>
          </cell>
        </row>
        <row r="107">
          <cell r="B107" t="str">
            <v>中方县</v>
          </cell>
          <cell r="C107" t="str">
            <v>中部</v>
          </cell>
          <cell r="D107" t="str">
            <v>原贫困县</v>
          </cell>
          <cell r="E107" t="str">
            <v>二档</v>
          </cell>
          <cell r="F107">
            <v>0.5</v>
          </cell>
          <cell r="G107">
            <v>0.45</v>
          </cell>
          <cell r="H107">
            <v>0.05</v>
          </cell>
          <cell r="I107">
            <v>76</v>
          </cell>
          <cell r="J107">
            <v>34</v>
          </cell>
          <cell r="K107">
            <v>42</v>
          </cell>
          <cell r="L107">
            <v>767</v>
          </cell>
        </row>
        <row r="107">
          <cell r="N107">
            <v>0.005</v>
          </cell>
          <cell r="O107">
            <v>0</v>
          </cell>
          <cell r="P107">
            <v>0</v>
          </cell>
          <cell r="Q107">
            <v>4</v>
          </cell>
          <cell r="R107">
            <v>0</v>
          </cell>
        </row>
        <row r="107">
          <cell r="W107">
            <v>76</v>
          </cell>
          <cell r="X107">
            <v>34</v>
          </cell>
          <cell r="Y107">
            <v>42</v>
          </cell>
          <cell r="Z107">
            <v>84</v>
          </cell>
          <cell r="AA107">
            <v>30</v>
          </cell>
          <cell r="AB107">
            <v>54</v>
          </cell>
        </row>
        <row r="108">
          <cell r="B108" t="str">
            <v>娄底市小计</v>
          </cell>
        </row>
        <row r="108">
          <cell r="I108">
            <v>3810</v>
          </cell>
          <cell r="J108">
            <v>2883</v>
          </cell>
          <cell r="K108">
            <v>927</v>
          </cell>
          <cell r="L108">
            <v>42740</v>
          </cell>
        </row>
        <row r="108">
          <cell r="O108">
            <v>0</v>
          </cell>
          <cell r="P108">
            <v>0</v>
          </cell>
          <cell r="Q108">
            <v>78</v>
          </cell>
          <cell r="R108">
            <v>76</v>
          </cell>
          <cell r="S108">
            <v>8</v>
          </cell>
          <cell r="T108">
            <v>0</v>
          </cell>
          <cell r="U108">
            <v>0</v>
          </cell>
          <cell r="V108">
            <v>0</v>
          </cell>
          <cell r="W108">
            <v>3818</v>
          </cell>
          <cell r="X108">
            <v>2891</v>
          </cell>
          <cell r="Y108">
            <v>927</v>
          </cell>
          <cell r="Z108">
            <v>2134</v>
          </cell>
          <cell r="AA108">
            <v>1361</v>
          </cell>
          <cell r="AB108">
            <v>773</v>
          </cell>
        </row>
        <row r="109">
          <cell r="B109" t="str">
            <v>娄底市本级及所辖区</v>
          </cell>
          <cell r="C109" t="str">
            <v>中部</v>
          </cell>
          <cell r="D109" t="str">
            <v>其他地区</v>
          </cell>
          <cell r="E109" t="str">
            <v>四档</v>
          </cell>
          <cell r="F109">
            <v>0.5</v>
          </cell>
          <cell r="G109">
            <v>0.25</v>
          </cell>
          <cell r="H109">
            <v>0.25</v>
          </cell>
          <cell r="I109">
            <v>1884</v>
          </cell>
          <cell r="J109">
            <v>1416</v>
          </cell>
          <cell r="K109">
            <v>468</v>
          </cell>
          <cell r="L109">
            <v>24774</v>
          </cell>
        </row>
        <row r="109">
          <cell r="N109">
            <v>0.005</v>
          </cell>
          <cell r="O109">
            <v>0</v>
          </cell>
          <cell r="P109">
            <v>0</v>
          </cell>
          <cell r="Q109">
            <v>49</v>
          </cell>
          <cell r="R109">
            <v>61</v>
          </cell>
        </row>
        <row r="109">
          <cell r="W109">
            <v>1884</v>
          </cell>
          <cell r="X109">
            <v>1416</v>
          </cell>
          <cell r="Y109">
            <v>468</v>
          </cell>
          <cell r="Z109">
            <v>1074</v>
          </cell>
          <cell r="AA109">
            <v>698</v>
          </cell>
          <cell r="AB109">
            <v>376</v>
          </cell>
        </row>
        <row r="110">
          <cell r="B110" t="str">
            <v>双峰县</v>
          </cell>
          <cell r="C110" t="str">
            <v>比西</v>
          </cell>
          <cell r="D110" t="str">
            <v>原贫困县</v>
          </cell>
          <cell r="E110" t="str">
            <v>一档</v>
          </cell>
          <cell r="F110">
            <v>0.7</v>
          </cell>
          <cell r="G110">
            <v>0.27</v>
          </cell>
          <cell r="H110">
            <v>0.03</v>
          </cell>
          <cell r="I110">
            <v>357</v>
          </cell>
          <cell r="J110">
            <v>278</v>
          </cell>
          <cell r="K110">
            <v>79</v>
          </cell>
          <cell r="L110">
            <v>4021</v>
          </cell>
        </row>
        <row r="110">
          <cell r="N110">
            <v>0.005</v>
          </cell>
          <cell r="O110">
            <v>0</v>
          </cell>
          <cell r="P110">
            <v>0</v>
          </cell>
          <cell r="Q110">
            <v>7</v>
          </cell>
          <cell r="R110">
            <v>2</v>
          </cell>
        </row>
        <row r="110">
          <cell r="W110">
            <v>357</v>
          </cell>
          <cell r="X110">
            <v>278</v>
          </cell>
          <cell r="Y110">
            <v>79</v>
          </cell>
          <cell r="Z110">
            <v>167</v>
          </cell>
          <cell r="AA110">
            <v>112</v>
          </cell>
          <cell r="AB110">
            <v>55</v>
          </cell>
        </row>
        <row r="111">
          <cell r="B111" t="str">
            <v>新化县</v>
          </cell>
          <cell r="C111" t="str">
            <v>比西</v>
          </cell>
          <cell r="D111" t="str">
            <v>原贫困县</v>
          </cell>
          <cell r="E111" t="str">
            <v>一档</v>
          </cell>
          <cell r="F111">
            <v>0.7</v>
          </cell>
          <cell r="G111">
            <v>0.27</v>
          </cell>
          <cell r="H111">
            <v>0.03</v>
          </cell>
          <cell r="I111">
            <v>1016</v>
          </cell>
          <cell r="J111">
            <v>714</v>
          </cell>
          <cell r="K111">
            <v>302</v>
          </cell>
          <cell r="L111">
            <v>8345</v>
          </cell>
        </row>
        <row r="111">
          <cell r="N111">
            <v>0.005</v>
          </cell>
          <cell r="O111">
            <v>0</v>
          </cell>
          <cell r="P111">
            <v>0</v>
          </cell>
          <cell r="Q111">
            <v>13</v>
          </cell>
          <cell r="R111">
            <v>4</v>
          </cell>
          <cell r="S111">
            <v>8</v>
          </cell>
        </row>
        <row r="111">
          <cell r="W111">
            <v>1024</v>
          </cell>
          <cell r="X111">
            <v>722</v>
          </cell>
          <cell r="Y111">
            <v>302</v>
          </cell>
          <cell r="Z111">
            <v>514</v>
          </cell>
          <cell r="AA111">
            <v>320</v>
          </cell>
          <cell r="AB111">
            <v>194</v>
          </cell>
        </row>
        <row r="112">
          <cell r="B112" t="str">
            <v>冷水江市</v>
          </cell>
          <cell r="C112" t="str">
            <v>比西</v>
          </cell>
          <cell r="D112" t="str">
            <v>其他地区</v>
          </cell>
          <cell r="E112" t="str">
            <v>三档</v>
          </cell>
          <cell r="F112">
            <v>0.7</v>
          </cell>
          <cell r="G112">
            <v>0.15</v>
          </cell>
          <cell r="H112">
            <v>0.15</v>
          </cell>
          <cell r="I112">
            <v>343</v>
          </cell>
          <cell r="J112">
            <v>301</v>
          </cell>
          <cell r="K112">
            <v>42</v>
          </cell>
          <cell r="L112">
            <v>3877</v>
          </cell>
        </row>
        <row r="112">
          <cell r="N112">
            <v>0.005</v>
          </cell>
          <cell r="O112">
            <v>0</v>
          </cell>
          <cell r="P112">
            <v>0</v>
          </cell>
          <cell r="Q112">
            <v>5</v>
          </cell>
          <cell r="R112">
            <v>7</v>
          </cell>
        </row>
        <row r="112">
          <cell r="W112">
            <v>343</v>
          </cell>
          <cell r="X112">
            <v>301</v>
          </cell>
          <cell r="Y112">
            <v>42</v>
          </cell>
          <cell r="Z112">
            <v>225</v>
          </cell>
          <cell r="AA112">
            <v>164</v>
          </cell>
          <cell r="AB112">
            <v>61</v>
          </cell>
        </row>
        <row r="113">
          <cell r="B113" t="str">
            <v>涟源市</v>
          </cell>
          <cell r="C113" t="str">
            <v>中部</v>
          </cell>
          <cell r="D113" t="str">
            <v>原贫困县</v>
          </cell>
          <cell r="E113" t="str">
            <v>二档</v>
          </cell>
          <cell r="F113">
            <v>0.5</v>
          </cell>
          <cell r="G113">
            <v>0.45</v>
          </cell>
          <cell r="H113">
            <v>0.05</v>
          </cell>
          <cell r="I113">
            <v>210</v>
          </cell>
          <cell r="J113">
            <v>174</v>
          </cell>
          <cell r="K113">
            <v>36</v>
          </cell>
          <cell r="L113">
            <v>1723</v>
          </cell>
        </row>
        <row r="113">
          <cell r="N113">
            <v>0.005</v>
          </cell>
          <cell r="O113">
            <v>0</v>
          </cell>
          <cell r="P113">
            <v>0</v>
          </cell>
          <cell r="Q113">
            <v>4</v>
          </cell>
          <cell r="R113">
            <v>2</v>
          </cell>
        </row>
        <row r="113">
          <cell r="T113">
            <v>0</v>
          </cell>
        </row>
        <row r="113">
          <cell r="W113">
            <v>210</v>
          </cell>
          <cell r="X113">
            <v>174</v>
          </cell>
          <cell r="Y113">
            <v>36</v>
          </cell>
          <cell r="Z113">
            <v>154</v>
          </cell>
          <cell r="AA113">
            <v>67</v>
          </cell>
          <cell r="AB113">
            <v>87</v>
          </cell>
        </row>
        <row r="114">
          <cell r="B114" t="str">
            <v>湘西州小计</v>
          </cell>
          <cell r="C114" t="str">
            <v>比西</v>
          </cell>
          <cell r="D114" t="str">
            <v>原贫困县</v>
          </cell>
          <cell r="E114" t="str">
            <v>一档</v>
          </cell>
          <cell r="F114">
            <v>0.7</v>
          </cell>
          <cell r="G114">
            <v>0.27</v>
          </cell>
          <cell r="H114">
            <v>0.03</v>
          </cell>
          <cell r="I114">
            <v>3233</v>
          </cell>
          <cell r="J114">
            <v>1851</v>
          </cell>
          <cell r="K114">
            <v>1382</v>
          </cell>
          <cell r="L114">
            <v>28053.6</v>
          </cell>
        </row>
        <row r="114">
          <cell r="N114">
            <v>0.005</v>
          </cell>
          <cell r="O114">
            <v>0</v>
          </cell>
          <cell r="P114">
            <v>0</v>
          </cell>
          <cell r="Q114">
            <v>49</v>
          </cell>
          <cell r="R114">
            <v>13</v>
          </cell>
          <cell r="S114">
            <v>24</v>
          </cell>
        </row>
        <row r="114">
          <cell r="W114">
            <v>3257</v>
          </cell>
          <cell r="X114">
            <v>1875</v>
          </cell>
          <cell r="Y114">
            <v>1382</v>
          </cell>
          <cell r="Z114">
            <v>2443</v>
          </cell>
          <cell r="AA114">
            <v>1100</v>
          </cell>
          <cell r="AB114">
            <v>1343</v>
          </cell>
        </row>
      </sheetData>
      <sheetData sheetId="1">
        <row r="11">
          <cell r="B11" t="str">
            <v>长沙市本级及所辖区</v>
          </cell>
          <cell r="C11" t="str">
            <v>中部</v>
          </cell>
          <cell r="D11" t="str">
            <v>长株潭</v>
          </cell>
          <cell r="E11" t="str">
            <v>三档</v>
          </cell>
          <cell r="F11">
            <v>0.5</v>
          </cell>
          <cell r="G11">
            <v>0.05</v>
          </cell>
          <cell r="H11">
            <v>0.45</v>
          </cell>
        </row>
        <row r="11">
          <cell r="J11">
            <v>331.48</v>
          </cell>
          <cell r="K11">
            <v>166</v>
          </cell>
          <cell r="L11">
            <v>17</v>
          </cell>
          <cell r="M11">
            <v>148.48</v>
          </cell>
        </row>
        <row r="11">
          <cell r="R11">
            <v>331.48</v>
          </cell>
          <cell r="S11">
            <v>166</v>
          </cell>
          <cell r="T11">
            <v>17</v>
          </cell>
          <cell r="U11">
            <v>148.48</v>
          </cell>
          <cell r="V11">
            <v>315</v>
          </cell>
          <cell r="W11">
            <v>278</v>
          </cell>
          <cell r="X11">
            <v>37</v>
          </cell>
          <cell r="Y11">
            <v>-132</v>
          </cell>
          <cell r="Z11">
            <v>-112</v>
          </cell>
          <cell r="AA11">
            <v>-20</v>
          </cell>
          <cell r="AB11">
            <v>22082.34</v>
          </cell>
          <cell r="AC11">
            <v>901</v>
          </cell>
          <cell r="AD11">
            <v>795</v>
          </cell>
          <cell r="AE11">
            <v>106</v>
          </cell>
        </row>
        <row r="12">
          <cell r="B12" t="str">
            <v>浏阳市</v>
          </cell>
          <cell r="C12" t="str">
            <v>中部</v>
          </cell>
          <cell r="D12" t="str">
            <v>长株潭</v>
          </cell>
          <cell r="E12" t="str">
            <v>三档</v>
          </cell>
          <cell r="F12">
            <v>0.5</v>
          </cell>
          <cell r="G12">
            <v>0.05</v>
          </cell>
          <cell r="H12">
            <v>0.45</v>
          </cell>
        </row>
        <row r="12">
          <cell r="J12">
            <v>78.6</v>
          </cell>
          <cell r="K12">
            <v>39</v>
          </cell>
          <cell r="L12">
            <v>4</v>
          </cell>
          <cell r="M12">
            <v>35.6</v>
          </cell>
        </row>
        <row r="12">
          <cell r="R12">
            <v>78.6</v>
          </cell>
          <cell r="S12">
            <v>39</v>
          </cell>
          <cell r="T12">
            <v>4</v>
          </cell>
          <cell r="U12">
            <v>35.6</v>
          </cell>
          <cell r="V12">
            <v>31</v>
          </cell>
          <cell r="W12">
            <v>21</v>
          </cell>
          <cell r="X12">
            <v>10</v>
          </cell>
          <cell r="Y12">
            <v>12</v>
          </cell>
          <cell r="Z12">
            <v>18</v>
          </cell>
          <cell r="AA12">
            <v>-6</v>
          </cell>
          <cell r="AB12">
            <v>5000</v>
          </cell>
          <cell r="AC12">
            <v>203</v>
          </cell>
          <cell r="AD12">
            <v>180</v>
          </cell>
          <cell r="AE12">
            <v>23</v>
          </cell>
        </row>
        <row r="13">
          <cell r="B13" t="str">
            <v>宁乡市</v>
          </cell>
          <cell r="C13" t="str">
            <v>中部</v>
          </cell>
          <cell r="D13" t="str">
            <v>长株潭</v>
          </cell>
          <cell r="E13" t="str">
            <v>三档</v>
          </cell>
          <cell r="F13">
            <v>0.5</v>
          </cell>
          <cell r="G13">
            <v>0.05</v>
          </cell>
          <cell r="H13">
            <v>0.45</v>
          </cell>
        </row>
        <row r="13">
          <cell r="J13">
            <v>15.26</v>
          </cell>
          <cell r="K13">
            <v>8</v>
          </cell>
          <cell r="L13">
            <v>1</v>
          </cell>
          <cell r="M13">
            <v>6.26</v>
          </cell>
        </row>
        <row r="13">
          <cell r="R13">
            <v>15.26</v>
          </cell>
          <cell r="S13">
            <v>8</v>
          </cell>
          <cell r="T13">
            <v>1</v>
          </cell>
          <cell r="U13">
            <v>6.26</v>
          </cell>
          <cell r="V13">
            <v>26</v>
          </cell>
          <cell r="W13">
            <v>23</v>
          </cell>
          <cell r="X13">
            <v>3</v>
          </cell>
          <cell r="Y13">
            <v>-17</v>
          </cell>
          <cell r="Z13">
            <v>-15</v>
          </cell>
          <cell r="AA13">
            <v>-2</v>
          </cell>
          <cell r="AB13">
            <v>6000</v>
          </cell>
          <cell r="AC13">
            <v>235</v>
          </cell>
          <cell r="AD13">
            <v>216</v>
          </cell>
          <cell r="AE13">
            <v>19</v>
          </cell>
        </row>
        <row r="14">
          <cell r="B14" t="str">
            <v>株洲市小计</v>
          </cell>
        </row>
        <row r="14">
          <cell r="J14">
            <v>1825.452804</v>
          </cell>
          <cell r="K14">
            <v>913</v>
          </cell>
          <cell r="L14">
            <v>337</v>
          </cell>
          <cell r="M14">
            <v>575.452804</v>
          </cell>
          <cell r="N14">
            <v>4.09</v>
          </cell>
          <cell r="O14">
            <v>2.05</v>
          </cell>
          <cell r="P14">
            <v>1.84</v>
          </cell>
          <cell r="Q14">
            <v>0.2</v>
          </cell>
          <cell r="R14">
            <v>1821.362804</v>
          </cell>
          <cell r="S14">
            <v>910.95</v>
          </cell>
          <cell r="T14">
            <v>335.16</v>
          </cell>
          <cell r="U14">
            <v>575.252804</v>
          </cell>
          <cell r="V14">
            <v>2047</v>
          </cell>
          <cell r="W14">
            <v>1546</v>
          </cell>
          <cell r="X14">
            <v>501</v>
          </cell>
          <cell r="Y14">
            <v>-801</v>
          </cell>
          <cell r="Z14">
            <v>-635</v>
          </cell>
          <cell r="AA14">
            <v>-166</v>
          </cell>
          <cell r="AB14">
            <v>40000</v>
          </cell>
          <cell r="AC14">
            <v>1963</v>
          </cell>
          <cell r="AD14">
            <v>1440</v>
          </cell>
          <cell r="AE14">
            <v>523</v>
          </cell>
        </row>
        <row r="15">
          <cell r="B15" t="str">
            <v>株洲市本级及所辖区</v>
          </cell>
          <cell r="C15" t="str">
            <v>中部</v>
          </cell>
          <cell r="D15" t="str">
            <v>长株潭</v>
          </cell>
          <cell r="E15" t="str">
            <v>三档</v>
          </cell>
          <cell r="F15">
            <v>0.5</v>
          </cell>
          <cell r="G15">
            <v>0.05</v>
          </cell>
          <cell r="H15">
            <v>0.45</v>
          </cell>
        </row>
        <row r="15">
          <cell r="J15">
            <v>600.159584</v>
          </cell>
          <cell r="K15">
            <v>300</v>
          </cell>
          <cell r="L15">
            <v>30</v>
          </cell>
          <cell r="M15">
            <v>270.159584</v>
          </cell>
        </row>
        <row r="15">
          <cell r="R15">
            <v>600.159584</v>
          </cell>
          <cell r="S15">
            <v>300</v>
          </cell>
          <cell r="T15">
            <v>30</v>
          </cell>
          <cell r="U15">
            <v>270.159584</v>
          </cell>
          <cell r="V15">
            <v>647</v>
          </cell>
          <cell r="W15">
            <v>537</v>
          </cell>
          <cell r="X15">
            <v>110</v>
          </cell>
          <cell r="Y15">
            <v>-317</v>
          </cell>
          <cell r="Z15">
            <v>-237</v>
          </cell>
          <cell r="AA15">
            <v>-80</v>
          </cell>
          <cell r="AB15">
            <v>3000</v>
          </cell>
          <cell r="AC15">
            <v>198</v>
          </cell>
          <cell r="AD15">
            <v>108</v>
          </cell>
          <cell r="AE15">
            <v>90</v>
          </cell>
        </row>
        <row r="16">
          <cell r="B16" t="str">
            <v>渌口区</v>
          </cell>
          <cell r="C16" t="str">
            <v>中部</v>
          </cell>
          <cell r="D16" t="str">
            <v>长株潭</v>
          </cell>
          <cell r="E16" t="str">
            <v>三档</v>
          </cell>
          <cell r="F16">
            <v>0.5</v>
          </cell>
          <cell r="G16">
            <v>0.05</v>
          </cell>
          <cell r="H16">
            <v>0.45</v>
          </cell>
        </row>
        <row r="16">
          <cell r="J16">
            <v>99.919245</v>
          </cell>
          <cell r="K16">
            <v>50</v>
          </cell>
          <cell r="L16">
            <v>5</v>
          </cell>
          <cell r="M16">
            <v>44.919245</v>
          </cell>
        </row>
        <row r="16">
          <cell r="R16">
            <v>99.919245</v>
          </cell>
          <cell r="S16">
            <v>50</v>
          </cell>
          <cell r="T16">
            <v>5</v>
          </cell>
          <cell r="U16">
            <v>44.919245</v>
          </cell>
          <cell r="V16">
            <v>111</v>
          </cell>
          <cell r="W16">
            <v>100</v>
          </cell>
          <cell r="X16">
            <v>11</v>
          </cell>
          <cell r="Y16">
            <v>-56</v>
          </cell>
          <cell r="Z16">
            <v>-50</v>
          </cell>
          <cell r="AA16">
            <v>-6</v>
          </cell>
          <cell r="AB16">
            <v>3450</v>
          </cell>
          <cell r="AC16">
            <v>140</v>
          </cell>
          <cell r="AD16">
            <v>124</v>
          </cell>
          <cell r="AE16">
            <v>16</v>
          </cell>
        </row>
        <row r="17">
          <cell r="B17" t="str">
            <v>攸县</v>
          </cell>
          <cell r="C17" t="str">
            <v>中部</v>
          </cell>
          <cell r="D17" t="str">
            <v>长株潭</v>
          </cell>
          <cell r="E17" t="str">
            <v>三档</v>
          </cell>
          <cell r="F17">
            <v>0.5</v>
          </cell>
          <cell r="G17">
            <v>0.05</v>
          </cell>
          <cell r="H17">
            <v>0.45</v>
          </cell>
        </row>
        <row r="17">
          <cell r="J17">
            <v>80.265975</v>
          </cell>
          <cell r="K17">
            <v>40</v>
          </cell>
          <cell r="L17">
            <v>4</v>
          </cell>
          <cell r="M17">
            <v>36.265975</v>
          </cell>
        </row>
        <row r="17">
          <cell r="R17">
            <v>80.265975</v>
          </cell>
          <cell r="S17">
            <v>40</v>
          </cell>
          <cell r="T17">
            <v>4</v>
          </cell>
          <cell r="U17">
            <v>36.265975</v>
          </cell>
          <cell r="V17">
            <v>66</v>
          </cell>
          <cell r="W17">
            <v>53</v>
          </cell>
          <cell r="X17">
            <v>13</v>
          </cell>
          <cell r="Y17">
            <v>-22</v>
          </cell>
          <cell r="Z17">
            <v>-13</v>
          </cell>
          <cell r="AA17">
            <v>-9</v>
          </cell>
          <cell r="AB17">
            <v>3050</v>
          </cell>
          <cell r="AC17">
            <v>120</v>
          </cell>
          <cell r="AD17">
            <v>110</v>
          </cell>
          <cell r="AE17">
            <v>10</v>
          </cell>
        </row>
        <row r="18">
          <cell r="B18" t="str">
            <v>茶陵县</v>
          </cell>
          <cell r="C18" t="str">
            <v>中部</v>
          </cell>
          <cell r="D18" t="str">
            <v>原贫困县</v>
          </cell>
          <cell r="E18" t="str">
            <v>一档</v>
          </cell>
          <cell r="F18">
            <v>0.5</v>
          </cell>
          <cell r="G18">
            <v>0.45</v>
          </cell>
          <cell r="H18">
            <v>0.05</v>
          </cell>
        </row>
        <row r="18">
          <cell r="J18">
            <v>374.36</v>
          </cell>
          <cell r="K18">
            <v>187</v>
          </cell>
          <cell r="L18">
            <v>168</v>
          </cell>
          <cell r="M18">
            <v>19.36</v>
          </cell>
          <cell r="N18">
            <v>4.09</v>
          </cell>
          <cell r="O18">
            <v>2.05</v>
          </cell>
          <cell r="P18">
            <v>1.84</v>
          </cell>
          <cell r="Q18">
            <v>0.2</v>
          </cell>
          <cell r="R18">
            <v>370.27</v>
          </cell>
          <cell r="S18">
            <v>184.95</v>
          </cell>
          <cell r="T18">
            <v>166.16</v>
          </cell>
          <cell r="U18">
            <v>19.16</v>
          </cell>
          <cell r="V18">
            <v>505</v>
          </cell>
          <cell r="W18">
            <v>284</v>
          </cell>
          <cell r="X18">
            <v>221</v>
          </cell>
          <cell r="Y18">
            <v>-154</v>
          </cell>
          <cell r="Z18">
            <v>-99</v>
          </cell>
          <cell r="AA18">
            <v>-55</v>
          </cell>
          <cell r="AB18">
            <v>9800</v>
          </cell>
          <cell r="AC18">
            <v>533</v>
          </cell>
          <cell r="AD18">
            <v>353</v>
          </cell>
          <cell r="AE18">
            <v>180</v>
          </cell>
        </row>
        <row r="19">
          <cell r="B19" t="str">
            <v>炎陵县</v>
          </cell>
          <cell r="C19" t="str">
            <v>中部</v>
          </cell>
          <cell r="D19" t="str">
            <v>原贫困县</v>
          </cell>
          <cell r="E19" t="str">
            <v>一档</v>
          </cell>
          <cell r="F19">
            <v>0.5</v>
          </cell>
          <cell r="G19">
            <v>0.45</v>
          </cell>
          <cell r="H19">
            <v>0.05</v>
          </cell>
        </row>
        <row r="19">
          <cell r="J19">
            <v>239</v>
          </cell>
          <cell r="K19">
            <v>120</v>
          </cell>
          <cell r="L19">
            <v>108</v>
          </cell>
          <cell r="M19">
            <v>11</v>
          </cell>
        </row>
        <row r="19">
          <cell r="R19">
            <v>239</v>
          </cell>
          <cell r="S19">
            <v>120</v>
          </cell>
          <cell r="T19">
            <v>108</v>
          </cell>
          <cell r="U19">
            <v>11</v>
          </cell>
          <cell r="V19">
            <v>411</v>
          </cell>
          <cell r="W19">
            <v>285</v>
          </cell>
          <cell r="X19">
            <v>126</v>
          </cell>
          <cell r="Y19">
            <v>-183</v>
          </cell>
          <cell r="Z19">
            <v>-165</v>
          </cell>
          <cell r="AA19">
            <v>-18</v>
          </cell>
          <cell r="AB19">
            <v>5200</v>
          </cell>
          <cell r="AC19">
            <v>366</v>
          </cell>
          <cell r="AD19">
            <v>187</v>
          </cell>
          <cell r="AE19">
            <v>179</v>
          </cell>
        </row>
        <row r="20">
          <cell r="B20" t="str">
            <v>醴陵市</v>
          </cell>
          <cell r="C20" t="str">
            <v>中部</v>
          </cell>
          <cell r="D20" t="str">
            <v>长株潭</v>
          </cell>
          <cell r="E20" t="str">
            <v>三档</v>
          </cell>
          <cell r="F20">
            <v>0.5</v>
          </cell>
          <cell r="G20">
            <v>0.05</v>
          </cell>
          <cell r="H20">
            <v>0.45</v>
          </cell>
        </row>
        <row r="20">
          <cell r="J20">
            <v>431.748</v>
          </cell>
          <cell r="K20">
            <v>216</v>
          </cell>
          <cell r="L20">
            <v>22</v>
          </cell>
          <cell r="M20">
            <v>193.748</v>
          </cell>
        </row>
        <row r="20">
          <cell r="R20">
            <v>431.748</v>
          </cell>
          <cell r="S20">
            <v>216</v>
          </cell>
          <cell r="T20">
            <v>22</v>
          </cell>
          <cell r="U20">
            <v>193.748</v>
          </cell>
          <cell r="V20">
            <v>307</v>
          </cell>
          <cell r="W20">
            <v>287</v>
          </cell>
          <cell r="X20">
            <v>20</v>
          </cell>
          <cell r="Y20">
            <v>-69</v>
          </cell>
          <cell r="Z20">
            <v>-71</v>
          </cell>
          <cell r="AA20">
            <v>2</v>
          </cell>
          <cell r="AB20">
            <v>15500</v>
          </cell>
          <cell r="AC20">
            <v>606</v>
          </cell>
          <cell r="AD20">
            <v>558</v>
          </cell>
          <cell r="AE20">
            <v>48</v>
          </cell>
        </row>
        <row r="21">
          <cell r="B21" t="str">
            <v>湘潭市小计</v>
          </cell>
        </row>
        <row r="21">
          <cell r="J21">
            <v>1197.53</v>
          </cell>
          <cell r="K21">
            <v>600</v>
          </cell>
          <cell r="L21">
            <v>60</v>
          </cell>
          <cell r="M21">
            <v>537.53</v>
          </cell>
        </row>
        <row r="21">
          <cell r="R21">
            <v>1197.53</v>
          </cell>
          <cell r="S21">
            <v>600</v>
          </cell>
          <cell r="T21">
            <v>60</v>
          </cell>
          <cell r="U21">
            <v>537.53</v>
          </cell>
          <cell r="V21">
            <v>672</v>
          </cell>
          <cell r="W21">
            <v>576</v>
          </cell>
          <cell r="X21">
            <v>96</v>
          </cell>
          <cell r="Y21">
            <v>-12</v>
          </cell>
          <cell r="Z21">
            <v>24</v>
          </cell>
          <cell r="AA21">
            <v>-36</v>
          </cell>
          <cell r="AB21">
            <v>62500</v>
          </cell>
          <cell r="AC21">
            <v>2344</v>
          </cell>
          <cell r="AD21">
            <v>2250</v>
          </cell>
          <cell r="AE21">
            <v>94</v>
          </cell>
        </row>
        <row r="22">
          <cell r="B22" t="str">
            <v>湘潭市本级及所辖区</v>
          </cell>
          <cell r="C22" t="str">
            <v>中部</v>
          </cell>
          <cell r="D22" t="str">
            <v>长株潭</v>
          </cell>
          <cell r="E22" t="str">
            <v>三档</v>
          </cell>
          <cell r="F22">
            <v>0.5</v>
          </cell>
          <cell r="G22">
            <v>0.05</v>
          </cell>
          <cell r="H22">
            <v>0.45</v>
          </cell>
        </row>
        <row r="22">
          <cell r="J22">
            <v>825.4</v>
          </cell>
          <cell r="K22">
            <v>413</v>
          </cell>
          <cell r="L22">
            <v>41</v>
          </cell>
          <cell r="M22">
            <v>371.4</v>
          </cell>
        </row>
        <row r="22">
          <cell r="R22">
            <v>825.4</v>
          </cell>
          <cell r="S22">
            <v>413</v>
          </cell>
          <cell r="T22">
            <v>41</v>
          </cell>
          <cell r="U22">
            <v>371.4</v>
          </cell>
          <cell r="V22">
            <v>464</v>
          </cell>
          <cell r="W22">
            <v>415</v>
          </cell>
          <cell r="X22">
            <v>49</v>
          </cell>
          <cell r="Y22">
            <v>-10</v>
          </cell>
          <cell r="Z22">
            <v>-2</v>
          </cell>
          <cell r="AA22">
            <v>-8</v>
          </cell>
          <cell r="AB22">
            <v>45000</v>
          </cell>
          <cell r="AC22">
            <v>1690</v>
          </cell>
          <cell r="AD22">
            <v>1620</v>
          </cell>
          <cell r="AE22">
            <v>70</v>
          </cell>
        </row>
        <row r="23">
          <cell r="B23" t="str">
            <v>湘潭县</v>
          </cell>
          <cell r="C23" t="str">
            <v>中部</v>
          </cell>
          <cell r="D23" t="str">
            <v>长株潭</v>
          </cell>
          <cell r="E23" t="str">
            <v>三档</v>
          </cell>
          <cell r="F23">
            <v>0.5</v>
          </cell>
          <cell r="G23">
            <v>0.05</v>
          </cell>
          <cell r="H23">
            <v>0.45</v>
          </cell>
        </row>
        <row r="23">
          <cell r="J23">
            <v>135</v>
          </cell>
          <cell r="K23">
            <v>68</v>
          </cell>
          <cell r="L23">
            <v>7</v>
          </cell>
          <cell r="M23">
            <v>60</v>
          </cell>
        </row>
        <row r="23">
          <cell r="R23">
            <v>135</v>
          </cell>
          <cell r="S23">
            <v>68</v>
          </cell>
          <cell r="T23">
            <v>7</v>
          </cell>
          <cell r="U23">
            <v>60</v>
          </cell>
          <cell r="V23">
            <v>23</v>
          </cell>
          <cell r="W23">
            <v>18</v>
          </cell>
          <cell r="X23">
            <v>5</v>
          </cell>
          <cell r="Y23">
            <v>52</v>
          </cell>
          <cell r="Z23">
            <v>50</v>
          </cell>
          <cell r="AA23">
            <v>2</v>
          </cell>
          <cell r="AB23">
            <v>8000</v>
          </cell>
          <cell r="AC23">
            <v>291</v>
          </cell>
          <cell r="AD23">
            <v>288</v>
          </cell>
          <cell r="AE23">
            <v>3</v>
          </cell>
        </row>
        <row r="24">
          <cell r="B24" t="str">
            <v>湘乡市</v>
          </cell>
          <cell r="C24" t="str">
            <v>中部</v>
          </cell>
          <cell r="D24" t="str">
            <v>长株潭</v>
          </cell>
          <cell r="E24" t="str">
            <v>三档</v>
          </cell>
          <cell r="F24">
            <v>0.5</v>
          </cell>
          <cell r="G24">
            <v>0.05</v>
          </cell>
          <cell r="H24">
            <v>0.45</v>
          </cell>
        </row>
        <row r="24">
          <cell r="J24">
            <v>177.13</v>
          </cell>
          <cell r="K24">
            <v>89</v>
          </cell>
          <cell r="L24">
            <v>9</v>
          </cell>
          <cell r="M24">
            <v>79.13</v>
          </cell>
        </row>
        <row r="24">
          <cell r="R24">
            <v>177.13</v>
          </cell>
          <cell r="S24">
            <v>89</v>
          </cell>
          <cell r="T24">
            <v>9</v>
          </cell>
          <cell r="U24">
            <v>79.13</v>
          </cell>
          <cell r="V24">
            <v>98</v>
          </cell>
          <cell r="W24">
            <v>83</v>
          </cell>
          <cell r="X24">
            <v>15</v>
          </cell>
          <cell r="Y24">
            <v>0</v>
          </cell>
          <cell r="Z24">
            <v>6</v>
          </cell>
          <cell r="AA24">
            <v>-6</v>
          </cell>
          <cell r="AB24">
            <v>6500</v>
          </cell>
          <cell r="AC24">
            <v>249</v>
          </cell>
          <cell r="AD24">
            <v>234</v>
          </cell>
          <cell r="AE24">
            <v>15</v>
          </cell>
        </row>
        <row r="25">
          <cell r="B25" t="str">
            <v>韶山市</v>
          </cell>
          <cell r="C25" t="str">
            <v>中部</v>
          </cell>
          <cell r="D25" t="str">
            <v>长株潭</v>
          </cell>
          <cell r="E25" t="str">
            <v>三档</v>
          </cell>
          <cell r="F25">
            <v>0.5</v>
          </cell>
          <cell r="G25">
            <v>0.05</v>
          </cell>
          <cell r="H25">
            <v>0.45</v>
          </cell>
        </row>
        <row r="25">
          <cell r="J25">
            <v>60</v>
          </cell>
          <cell r="K25">
            <v>30</v>
          </cell>
          <cell r="L25">
            <v>3</v>
          </cell>
          <cell r="M25">
            <v>27</v>
          </cell>
        </row>
        <row r="25">
          <cell r="R25">
            <v>60</v>
          </cell>
          <cell r="S25">
            <v>30</v>
          </cell>
          <cell r="T25">
            <v>3</v>
          </cell>
          <cell r="U25">
            <v>27</v>
          </cell>
          <cell r="V25">
            <v>87</v>
          </cell>
          <cell r="W25">
            <v>60</v>
          </cell>
          <cell r="X25">
            <v>27</v>
          </cell>
          <cell r="Y25">
            <v>-54</v>
          </cell>
          <cell r="Z25">
            <v>-30</v>
          </cell>
          <cell r="AA25">
            <v>-24</v>
          </cell>
          <cell r="AB25">
            <v>3000</v>
          </cell>
          <cell r="AC25">
            <v>114</v>
          </cell>
          <cell r="AD25">
            <v>108</v>
          </cell>
          <cell r="AE25">
            <v>6</v>
          </cell>
        </row>
        <row r="26">
          <cell r="B26" t="str">
            <v>衡阳市小计</v>
          </cell>
        </row>
        <row r="26">
          <cell r="J26">
            <v>1606.979594</v>
          </cell>
          <cell r="K26">
            <v>804</v>
          </cell>
          <cell r="L26">
            <v>416</v>
          </cell>
          <cell r="M26">
            <v>386.979594</v>
          </cell>
          <cell r="N26">
            <v>6.7</v>
          </cell>
          <cell r="O26">
            <v>3.35</v>
          </cell>
          <cell r="P26">
            <v>1.68</v>
          </cell>
          <cell r="Q26">
            <v>1.67</v>
          </cell>
          <cell r="R26">
            <v>1600.279594</v>
          </cell>
          <cell r="S26">
            <v>800.65</v>
          </cell>
          <cell r="T26">
            <v>414.32</v>
          </cell>
          <cell r="U26">
            <v>385.309594</v>
          </cell>
          <cell r="V26">
            <v>1555</v>
          </cell>
          <cell r="W26">
            <v>798</v>
          </cell>
          <cell r="X26">
            <v>757</v>
          </cell>
          <cell r="Y26">
            <v>-340</v>
          </cell>
          <cell r="Z26">
            <v>3</v>
          </cell>
          <cell r="AA26">
            <v>-343</v>
          </cell>
          <cell r="AB26">
            <v>86696</v>
          </cell>
          <cell r="AC26">
            <v>3741</v>
          </cell>
          <cell r="AD26">
            <v>3121</v>
          </cell>
          <cell r="AE26">
            <v>620</v>
          </cell>
        </row>
        <row r="27">
          <cell r="B27" t="str">
            <v>衡阳市本级及所辖区</v>
          </cell>
          <cell r="C27" t="str">
            <v>中部</v>
          </cell>
          <cell r="D27" t="str">
            <v>其他地区</v>
          </cell>
          <cell r="E27" t="str">
            <v>二档</v>
          </cell>
          <cell r="F27">
            <v>0.5</v>
          </cell>
          <cell r="G27">
            <v>0.25</v>
          </cell>
          <cell r="H27">
            <v>0.25</v>
          </cell>
        </row>
        <row r="27">
          <cell r="J27">
            <v>822.013494</v>
          </cell>
          <cell r="K27">
            <v>411</v>
          </cell>
          <cell r="L27">
            <v>206</v>
          </cell>
          <cell r="M27">
            <v>205.013494</v>
          </cell>
        </row>
        <row r="27">
          <cell r="R27">
            <v>822.013494</v>
          </cell>
          <cell r="S27">
            <v>411</v>
          </cell>
          <cell r="T27">
            <v>206</v>
          </cell>
          <cell r="U27">
            <v>205.013494</v>
          </cell>
          <cell r="V27">
            <v>672</v>
          </cell>
          <cell r="W27">
            <v>365</v>
          </cell>
          <cell r="X27">
            <v>307</v>
          </cell>
          <cell r="Y27">
            <v>-55</v>
          </cell>
          <cell r="Z27">
            <v>46</v>
          </cell>
          <cell r="AA27">
            <v>-101</v>
          </cell>
          <cell r="AB27">
            <v>51514</v>
          </cell>
          <cell r="AC27">
            <v>2159</v>
          </cell>
          <cell r="AD27">
            <v>1854</v>
          </cell>
          <cell r="AE27">
            <v>305</v>
          </cell>
        </row>
        <row r="28">
          <cell r="B28" t="str">
            <v>耒阳市</v>
          </cell>
          <cell r="C28" t="str">
            <v>中部</v>
          </cell>
          <cell r="D28" t="str">
            <v>其他地区</v>
          </cell>
          <cell r="E28" t="str">
            <v>二档</v>
          </cell>
          <cell r="F28">
            <v>0.5</v>
          </cell>
          <cell r="G28">
            <v>0.25</v>
          </cell>
          <cell r="H28">
            <v>0.25</v>
          </cell>
        </row>
        <row r="28">
          <cell r="J28">
            <v>108.18</v>
          </cell>
          <cell r="K28">
            <v>54</v>
          </cell>
          <cell r="L28">
            <v>27</v>
          </cell>
          <cell r="M28">
            <v>27.18</v>
          </cell>
        </row>
        <row r="28">
          <cell r="R28">
            <v>108.18</v>
          </cell>
          <cell r="S28">
            <v>54</v>
          </cell>
          <cell r="T28">
            <v>27</v>
          </cell>
          <cell r="U28">
            <v>27.18</v>
          </cell>
          <cell r="V28">
            <v>118</v>
          </cell>
          <cell r="W28">
            <v>52</v>
          </cell>
          <cell r="X28">
            <v>66</v>
          </cell>
          <cell r="Y28">
            <v>-37</v>
          </cell>
          <cell r="Z28">
            <v>2</v>
          </cell>
          <cell r="AA28">
            <v>-39</v>
          </cell>
          <cell r="AB28">
            <v>7500</v>
          </cell>
          <cell r="AC28">
            <v>292</v>
          </cell>
          <cell r="AD28">
            <v>270</v>
          </cell>
          <cell r="AE28">
            <v>22</v>
          </cell>
        </row>
        <row r="29">
          <cell r="B29" t="str">
            <v>祁东县</v>
          </cell>
          <cell r="C29" t="str">
            <v>中部</v>
          </cell>
          <cell r="D29" t="str">
            <v>原贫困县</v>
          </cell>
          <cell r="E29" t="str">
            <v>一档</v>
          </cell>
          <cell r="F29">
            <v>0.5</v>
          </cell>
          <cell r="G29">
            <v>0.45</v>
          </cell>
          <cell r="H29">
            <v>0.05</v>
          </cell>
        </row>
        <row r="29">
          <cell r="J29">
            <v>69.04</v>
          </cell>
          <cell r="K29">
            <v>35</v>
          </cell>
          <cell r="L29">
            <v>31</v>
          </cell>
          <cell r="M29">
            <v>3.04000000000001</v>
          </cell>
        </row>
        <row r="29">
          <cell r="R29">
            <v>69.04</v>
          </cell>
          <cell r="S29">
            <v>35</v>
          </cell>
          <cell r="T29">
            <v>31</v>
          </cell>
          <cell r="U29">
            <v>3.04000000000001</v>
          </cell>
          <cell r="V29">
            <v>49</v>
          </cell>
          <cell r="W29">
            <v>29</v>
          </cell>
          <cell r="X29">
            <v>20</v>
          </cell>
          <cell r="Y29">
            <v>17</v>
          </cell>
          <cell r="Z29">
            <v>6</v>
          </cell>
          <cell r="AA29">
            <v>11</v>
          </cell>
          <cell r="AB29">
            <v>4082</v>
          </cell>
          <cell r="AC29">
            <v>171</v>
          </cell>
          <cell r="AD29">
            <v>147</v>
          </cell>
          <cell r="AE29">
            <v>24</v>
          </cell>
        </row>
        <row r="30">
          <cell r="B30" t="str">
            <v>常宁市</v>
          </cell>
          <cell r="C30" t="str">
            <v>中部</v>
          </cell>
          <cell r="D30" t="str">
            <v>其他地区</v>
          </cell>
          <cell r="E30" t="str">
            <v>二档</v>
          </cell>
          <cell r="F30">
            <v>0.5</v>
          </cell>
          <cell r="G30">
            <v>0.25</v>
          </cell>
          <cell r="H30">
            <v>0.25</v>
          </cell>
        </row>
        <row r="30">
          <cell r="J30">
            <v>55.8</v>
          </cell>
          <cell r="K30">
            <v>28</v>
          </cell>
          <cell r="L30">
            <v>14</v>
          </cell>
          <cell r="M30">
            <v>13.8</v>
          </cell>
        </row>
        <row r="30">
          <cell r="R30">
            <v>55.8</v>
          </cell>
          <cell r="S30">
            <v>28</v>
          </cell>
          <cell r="T30">
            <v>14</v>
          </cell>
          <cell r="U30">
            <v>13.8</v>
          </cell>
          <cell r="V30">
            <v>67</v>
          </cell>
          <cell r="W30">
            <v>13</v>
          </cell>
          <cell r="X30">
            <v>54</v>
          </cell>
          <cell r="Y30">
            <v>-25</v>
          </cell>
          <cell r="Z30">
            <v>15</v>
          </cell>
          <cell r="AA30">
            <v>-40</v>
          </cell>
          <cell r="AB30">
            <v>2000</v>
          </cell>
          <cell r="AC30">
            <v>82</v>
          </cell>
          <cell r="AD30">
            <v>72</v>
          </cell>
          <cell r="AE30">
            <v>10</v>
          </cell>
        </row>
        <row r="31">
          <cell r="B31" t="str">
            <v>衡山县</v>
          </cell>
          <cell r="C31" t="str">
            <v>中部</v>
          </cell>
          <cell r="D31" t="str">
            <v>其他地区</v>
          </cell>
          <cell r="E31" t="str">
            <v>二档</v>
          </cell>
          <cell r="F31">
            <v>0.5</v>
          </cell>
          <cell r="G31">
            <v>0.25</v>
          </cell>
          <cell r="H31">
            <v>0.25</v>
          </cell>
        </row>
        <row r="31">
          <cell r="J31">
            <v>109.1748</v>
          </cell>
          <cell r="K31">
            <v>55</v>
          </cell>
          <cell r="L31">
            <v>27</v>
          </cell>
          <cell r="M31">
            <v>27.1748</v>
          </cell>
        </row>
        <row r="31">
          <cell r="R31">
            <v>109.1748</v>
          </cell>
          <cell r="S31">
            <v>55</v>
          </cell>
          <cell r="T31">
            <v>27</v>
          </cell>
          <cell r="U31">
            <v>27.1748</v>
          </cell>
          <cell r="V31">
            <v>123</v>
          </cell>
          <cell r="W31">
            <v>66</v>
          </cell>
          <cell r="X31">
            <v>57</v>
          </cell>
          <cell r="Y31">
            <v>-41</v>
          </cell>
          <cell r="Z31">
            <v>-11</v>
          </cell>
          <cell r="AA31">
            <v>-30</v>
          </cell>
          <cell r="AB31">
            <v>4500</v>
          </cell>
          <cell r="AC31">
            <v>192</v>
          </cell>
          <cell r="AD31">
            <v>162</v>
          </cell>
          <cell r="AE31">
            <v>30</v>
          </cell>
        </row>
        <row r="32">
          <cell r="B32" t="str">
            <v>衡阳县</v>
          </cell>
          <cell r="C32" t="str">
            <v>中部</v>
          </cell>
          <cell r="D32" t="str">
            <v>其他地区</v>
          </cell>
          <cell r="E32" t="str">
            <v>二档</v>
          </cell>
          <cell r="F32">
            <v>0.5</v>
          </cell>
          <cell r="G32">
            <v>0.25</v>
          </cell>
          <cell r="H32">
            <v>0.25</v>
          </cell>
        </row>
        <row r="32">
          <cell r="J32">
            <v>252.24</v>
          </cell>
          <cell r="K32">
            <v>126</v>
          </cell>
          <cell r="L32">
            <v>63</v>
          </cell>
          <cell r="M32">
            <v>63.24</v>
          </cell>
        </row>
        <row r="32">
          <cell r="R32">
            <v>252.24</v>
          </cell>
          <cell r="S32">
            <v>126</v>
          </cell>
          <cell r="T32">
            <v>63</v>
          </cell>
          <cell r="U32">
            <v>63.24</v>
          </cell>
          <cell r="V32">
            <v>389</v>
          </cell>
          <cell r="W32">
            <v>208</v>
          </cell>
          <cell r="X32">
            <v>181</v>
          </cell>
          <cell r="Y32">
            <v>-200</v>
          </cell>
          <cell r="Z32">
            <v>-82</v>
          </cell>
          <cell r="AA32">
            <v>-118</v>
          </cell>
          <cell r="AB32">
            <v>7100</v>
          </cell>
          <cell r="AC32">
            <v>431</v>
          </cell>
          <cell r="AD32">
            <v>256</v>
          </cell>
          <cell r="AE32">
            <v>175</v>
          </cell>
        </row>
        <row r="33">
          <cell r="B33" t="str">
            <v>衡东县</v>
          </cell>
          <cell r="C33" t="str">
            <v>中部</v>
          </cell>
          <cell r="D33" t="str">
            <v>其他地区</v>
          </cell>
          <cell r="E33" t="str">
            <v>二档</v>
          </cell>
          <cell r="F33">
            <v>0.5</v>
          </cell>
          <cell r="G33">
            <v>0.25</v>
          </cell>
          <cell r="H33">
            <v>0.25</v>
          </cell>
        </row>
        <row r="33">
          <cell r="J33">
            <v>100</v>
          </cell>
          <cell r="K33">
            <v>50</v>
          </cell>
          <cell r="L33">
            <v>25</v>
          </cell>
          <cell r="M33">
            <v>25</v>
          </cell>
          <cell r="N33">
            <v>6.7</v>
          </cell>
          <cell r="O33">
            <v>3.35</v>
          </cell>
          <cell r="P33">
            <v>1.68</v>
          </cell>
          <cell r="Q33">
            <v>1.67</v>
          </cell>
          <cell r="R33">
            <v>93.3</v>
          </cell>
          <cell r="S33">
            <v>46.65</v>
          </cell>
          <cell r="T33">
            <v>23.32</v>
          </cell>
          <cell r="U33">
            <v>23.33</v>
          </cell>
          <cell r="V33">
            <v>49</v>
          </cell>
          <cell r="W33">
            <v>25</v>
          </cell>
          <cell r="X33">
            <v>24</v>
          </cell>
          <cell r="Y33">
            <v>21</v>
          </cell>
          <cell r="Z33">
            <v>22</v>
          </cell>
          <cell r="AA33">
            <v>-1</v>
          </cell>
          <cell r="AB33">
            <v>6500</v>
          </cell>
          <cell r="AC33">
            <v>255</v>
          </cell>
          <cell r="AD33">
            <v>234</v>
          </cell>
          <cell r="AE33">
            <v>21</v>
          </cell>
        </row>
        <row r="34">
          <cell r="B34" t="str">
            <v>衡南县</v>
          </cell>
          <cell r="C34" t="str">
            <v>中部</v>
          </cell>
          <cell r="D34" t="str">
            <v>其他地区</v>
          </cell>
          <cell r="E34" t="str">
            <v>二档</v>
          </cell>
          <cell r="F34">
            <v>0.5</v>
          </cell>
          <cell r="G34">
            <v>0.25</v>
          </cell>
          <cell r="H34">
            <v>0.25</v>
          </cell>
        </row>
        <row r="34">
          <cell r="J34">
            <v>90.5313</v>
          </cell>
          <cell r="K34">
            <v>45</v>
          </cell>
          <cell r="L34">
            <v>23</v>
          </cell>
          <cell r="M34">
            <v>22.5313</v>
          </cell>
        </row>
        <row r="34">
          <cell r="R34">
            <v>90.5313</v>
          </cell>
          <cell r="S34">
            <v>45</v>
          </cell>
          <cell r="T34">
            <v>23</v>
          </cell>
          <cell r="U34">
            <v>22.5313</v>
          </cell>
          <cell r="V34">
            <v>88</v>
          </cell>
          <cell r="W34">
            <v>40</v>
          </cell>
          <cell r="X34">
            <v>48</v>
          </cell>
          <cell r="Y34">
            <v>-20</v>
          </cell>
          <cell r="Z34">
            <v>5</v>
          </cell>
          <cell r="AA34">
            <v>-25</v>
          </cell>
          <cell r="AB34">
            <v>3500</v>
          </cell>
          <cell r="AC34">
            <v>159</v>
          </cell>
          <cell r="AD34">
            <v>126</v>
          </cell>
          <cell r="AE34">
            <v>33</v>
          </cell>
        </row>
        <row r="35">
          <cell r="B35" t="str">
            <v>邵阳市小计</v>
          </cell>
        </row>
        <row r="35">
          <cell r="J35">
            <v>2915.999509</v>
          </cell>
          <cell r="K35">
            <v>1459</v>
          </cell>
          <cell r="L35">
            <v>1247</v>
          </cell>
          <cell r="M35">
            <v>209.999509</v>
          </cell>
        </row>
        <row r="35">
          <cell r="R35">
            <v>2915.999509</v>
          </cell>
          <cell r="S35">
            <v>1459</v>
          </cell>
          <cell r="T35">
            <v>1247</v>
          </cell>
          <cell r="U35">
            <v>209.999509</v>
          </cell>
          <cell r="V35">
            <v>5100</v>
          </cell>
          <cell r="W35">
            <v>2803</v>
          </cell>
          <cell r="X35">
            <v>2297</v>
          </cell>
          <cell r="Y35">
            <v>-2394</v>
          </cell>
          <cell r="Z35">
            <v>-1344</v>
          </cell>
          <cell r="AA35">
            <v>-1050</v>
          </cell>
          <cell r="AB35">
            <v>86213.78765</v>
          </cell>
          <cell r="AC35">
            <v>5732</v>
          </cell>
          <cell r="AD35">
            <v>3184</v>
          </cell>
          <cell r="AE35">
            <v>2548</v>
          </cell>
        </row>
        <row r="36">
          <cell r="B36" t="str">
            <v>邵阳市本级及所辖区</v>
          </cell>
          <cell r="C36" t="str">
            <v>中部</v>
          </cell>
          <cell r="D36" t="str">
            <v>其他地区</v>
          </cell>
          <cell r="E36" t="str">
            <v>二档</v>
          </cell>
          <cell r="F36">
            <v>0.5</v>
          </cell>
          <cell r="G36">
            <v>0.25</v>
          </cell>
          <cell r="H36">
            <v>0.25</v>
          </cell>
        </row>
        <row r="36">
          <cell r="J36">
            <v>105.91</v>
          </cell>
          <cell r="K36">
            <v>53</v>
          </cell>
          <cell r="L36">
            <v>26</v>
          </cell>
          <cell r="M36">
            <v>26.91</v>
          </cell>
        </row>
        <row r="36">
          <cell r="R36">
            <v>105.91</v>
          </cell>
          <cell r="S36">
            <v>53</v>
          </cell>
          <cell r="T36">
            <v>26</v>
          </cell>
          <cell r="U36">
            <v>26.91</v>
          </cell>
          <cell r="V36">
            <v>121</v>
          </cell>
          <cell r="W36">
            <v>67</v>
          </cell>
          <cell r="X36">
            <v>54</v>
          </cell>
          <cell r="Y36">
            <v>-42</v>
          </cell>
          <cell r="Z36">
            <v>-14</v>
          </cell>
          <cell r="AA36">
            <v>-28</v>
          </cell>
          <cell r="AB36">
            <v>4210</v>
          </cell>
          <cell r="AC36">
            <v>207</v>
          </cell>
          <cell r="AD36">
            <v>152</v>
          </cell>
          <cell r="AE36">
            <v>55</v>
          </cell>
        </row>
        <row r="37">
          <cell r="B37" t="str">
            <v>城步县</v>
          </cell>
          <cell r="C37" t="str">
            <v>中部</v>
          </cell>
          <cell r="D37" t="str">
            <v>原贫困县</v>
          </cell>
          <cell r="E37" t="str">
            <v>一档</v>
          </cell>
          <cell r="F37">
            <v>0.5</v>
          </cell>
          <cell r="G37">
            <v>0.45</v>
          </cell>
          <cell r="H37">
            <v>0.05</v>
          </cell>
        </row>
        <row r="37">
          <cell r="J37">
            <v>331.33</v>
          </cell>
          <cell r="K37">
            <v>166</v>
          </cell>
          <cell r="L37">
            <v>149</v>
          </cell>
          <cell r="M37">
            <v>16.33</v>
          </cell>
        </row>
        <row r="37">
          <cell r="R37">
            <v>331.33</v>
          </cell>
          <cell r="S37">
            <v>166</v>
          </cell>
          <cell r="T37">
            <v>149</v>
          </cell>
          <cell r="U37">
            <v>16.33</v>
          </cell>
          <cell r="V37">
            <v>350</v>
          </cell>
          <cell r="W37">
            <v>230</v>
          </cell>
          <cell r="X37">
            <v>120</v>
          </cell>
          <cell r="Y37">
            <v>-35</v>
          </cell>
          <cell r="Z37">
            <v>-64</v>
          </cell>
          <cell r="AA37">
            <v>29</v>
          </cell>
          <cell r="AB37">
            <v>11000</v>
          </cell>
          <cell r="AC37">
            <v>587</v>
          </cell>
          <cell r="AD37">
            <v>396</v>
          </cell>
          <cell r="AE37">
            <v>191</v>
          </cell>
        </row>
        <row r="38">
          <cell r="B38" t="str">
            <v>洞口县</v>
          </cell>
          <cell r="C38" t="str">
            <v>中部</v>
          </cell>
          <cell r="D38" t="str">
            <v>原贫困县</v>
          </cell>
          <cell r="E38" t="str">
            <v>一档</v>
          </cell>
          <cell r="F38">
            <v>0.5</v>
          </cell>
          <cell r="G38">
            <v>0.45</v>
          </cell>
          <cell r="H38">
            <v>0.05</v>
          </cell>
        </row>
        <row r="38">
          <cell r="J38">
            <v>363.56</v>
          </cell>
          <cell r="K38">
            <v>182</v>
          </cell>
          <cell r="L38">
            <v>164</v>
          </cell>
          <cell r="M38">
            <v>17.56</v>
          </cell>
        </row>
        <row r="38">
          <cell r="R38">
            <v>363.56</v>
          </cell>
          <cell r="S38">
            <v>182</v>
          </cell>
          <cell r="T38">
            <v>164</v>
          </cell>
          <cell r="U38">
            <v>17.56</v>
          </cell>
          <cell r="V38">
            <v>585</v>
          </cell>
          <cell r="W38">
            <v>277</v>
          </cell>
          <cell r="X38">
            <v>308</v>
          </cell>
          <cell r="Y38">
            <v>-239</v>
          </cell>
          <cell r="Z38">
            <v>-95</v>
          </cell>
          <cell r="AA38">
            <v>-144</v>
          </cell>
          <cell r="AB38">
            <v>7970</v>
          </cell>
          <cell r="AC38">
            <v>704</v>
          </cell>
          <cell r="AD38">
            <v>287</v>
          </cell>
          <cell r="AE38">
            <v>417</v>
          </cell>
        </row>
        <row r="39">
          <cell r="B39" t="str">
            <v>武冈市</v>
          </cell>
          <cell r="C39" t="str">
            <v>中部</v>
          </cell>
          <cell r="D39" t="str">
            <v>原贫困县</v>
          </cell>
          <cell r="E39" t="str">
            <v>一档</v>
          </cell>
          <cell r="F39">
            <v>0.5</v>
          </cell>
          <cell r="G39">
            <v>0.45</v>
          </cell>
          <cell r="H39">
            <v>0.05</v>
          </cell>
        </row>
        <row r="39">
          <cell r="J39">
            <v>250</v>
          </cell>
          <cell r="K39">
            <v>125</v>
          </cell>
          <cell r="L39">
            <v>113</v>
          </cell>
          <cell r="M39">
            <v>12</v>
          </cell>
        </row>
        <row r="39">
          <cell r="R39">
            <v>250</v>
          </cell>
          <cell r="S39">
            <v>125</v>
          </cell>
          <cell r="T39">
            <v>113</v>
          </cell>
          <cell r="U39">
            <v>12</v>
          </cell>
          <cell r="V39">
            <v>432</v>
          </cell>
          <cell r="W39">
            <v>177</v>
          </cell>
          <cell r="X39">
            <v>255</v>
          </cell>
          <cell r="Y39">
            <v>-194</v>
          </cell>
          <cell r="Z39">
            <v>-52</v>
          </cell>
          <cell r="AA39">
            <v>-142</v>
          </cell>
          <cell r="AB39">
            <v>7500</v>
          </cell>
          <cell r="AC39">
            <v>536</v>
          </cell>
          <cell r="AD39">
            <v>270</v>
          </cell>
          <cell r="AE39">
            <v>266</v>
          </cell>
        </row>
        <row r="40">
          <cell r="B40" t="str">
            <v>邵阳县</v>
          </cell>
          <cell r="C40" t="str">
            <v>中部</v>
          </cell>
          <cell r="D40" t="str">
            <v>原贫困县</v>
          </cell>
          <cell r="E40" t="str">
            <v>一档</v>
          </cell>
          <cell r="F40">
            <v>0.5</v>
          </cell>
          <cell r="G40">
            <v>0.45</v>
          </cell>
          <cell r="H40">
            <v>0.05</v>
          </cell>
        </row>
        <row r="40">
          <cell r="J40">
            <v>197</v>
          </cell>
          <cell r="K40">
            <v>99</v>
          </cell>
          <cell r="L40">
            <v>89</v>
          </cell>
          <cell r="M40">
            <v>9</v>
          </cell>
        </row>
        <row r="40">
          <cell r="R40">
            <v>197</v>
          </cell>
          <cell r="S40">
            <v>99</v>
          </cell>
          <cell r="T40">
            <v>89</v>
          </cell>
          <cell r="U40">
            <v>9</v>
          </cell>
          <cell r="V40">
            <v>356</v>
          </cell>
          <cell r="W40">
            <v>225</v>
          </cell>
          <cell r="X40">
            <v>131</v>
          </cell>
          <cell r="Y40">
            <v>-168</v>
          </cell>
          <cell r="Z40">
            <v>-126</v>
          </cell>
          <cell r="AA40">
            <v>-42</v>
          </cell>
          <cell r="AB40">
            <v>9564</v>
          </cell>
          <cell r="AC40">
            <v>519</v>
          </cell>
          <cell r="AD40">
            <v>344</v>
          </cell>
          <cell r="AE40">
            <v>175</v>
          </cell>
        </row>
        <row r="41">
          <cell r="B41" t="str">
            <v>新宁县</v>
          </cell>
          <cell r="C41" t="str">
            <v>中部</v>
          </cell>
          <cell r="D41" t="str">
            <v>原贫困县</v>
          </cell>
          <cell r="E41" t="str">
            <v>一档</v>
          </cell>
          <cell r="F41">
            <v>0.5</v>
          </cell>
          <cell r="G41">
            <v>0.45</v>
          </cell>
          <cell r="H41">
            <v>0.05</v>
          </cell>
        </row>
        <row r="41">
          <cell r="J41">
            <v>674.506751</v>
          </cell>
          <cell r="K41">
            <v>337</v>
          </cell>
          <cell r="L41">
            <v>304</v>
          </cell>
          <cell r="M41">
            <v>33.506751</v>
          </cell>
        </row>
        <row r="41">
          <cell r="R41">
            <v>674.506751</v>
          </cell>
          <cell r="S41">
            <v>337</v>
          </cell>
          <cell r="T41">
            <v>304</v>
          </cell>
          <cell r="U41">
            <v>33.506751</v>
          </cell>
          <cell r="V41">
            <v>1840</v>
          </cell>
          <cell r="W41">
            <v>931</v>
          </cell>
          <cell r="X41">
            <v>909</v>
          </cell>
          <cell r="Y41">
            <v>-1199</v>
          </cell>
          <cell r="Z41">
            <v>-594</v>
          </cell>
          <cell r="AA41">
            <v>-605</v>
          </cell>
          <cell r="AB41">
            <v>18257</v>
          </cell>
          <cell r="AC41">
            <v>1387</v>
          </cell>
          <cell r="AD41">
            <v>657</v>
          </cell>
          <cell r="AE41">
            <v>730</v>
          </cell>
        </row>
        <row r="42">
          <cell r="B42" t="str">
            <v>邵东市</v>
          </cell>
          <cell r="C42" t="str">
            <v>中部</v>
          </cell>
          <cell r="D42" t="str">
            <v>其他地区</v>
          </cell>
          <cell r="E42" t="str">
            <v>二档</v>
          </cell>
          <cell r="F42">
            <v>0.5</v>
          </cell>
          <cell r="G42">
            <v>0.25</v>
          </cell>
          <cell r="H42">
            <v>0.25</v>
          </cell>
        </row>
        <row r="42">
          <cell r="J42">
            <v>221.07</v>
          </cell>
          <cell r="K42">
            <v>111</v>
          </cell>
          <cell r="L42">
            <v>55</v>
          </cell>
          <cell r="M42">
            <v>55.07</v>
          </cell>
        </row>
        <row r="42">
          <cell r="R42">
            <v>221.07</v>
          </cell>
          <cell r="S42">
            <v>111</v>
          </cell>
          <cell r="T42">
            <v>55</v>
          </cell>
          <cell r="U42">
            <v>55.07</v>
          </cell>
          <cell r="V42">
            <v>231</v>
          </cell>
          <cell r="W42">
            <v>121</v>
          </cell>
          <cell r="X42">
            <v>110</v>
          </cell>
          <cell r="Y42">
            <v>-65</v>
          </cell>
          <cell r="Z42">
            <v>-10</v>
          </cell>
          <cell r="AA42">
            <v>-55</v>
          </cell>
          <cell r="AB42">
            <v>8000</v>
          </cell>
          <cell r="AC42">
            <v>390</v>
          </cell>
          <cell r="AD42">
            <v>288</v>
          </cell>
          <cell r="AE42">
            <v>102</v>
          </cell>
        </row>
        <row r="43">
          <cell r="B43" t="str">
            <v>绥宁县</v>
          </cell>
          <cell r="C43" t="str">
            <v>中部</v>
          </cell>
          <cell r="D43" t="str">
            <v>原贫困县</v>
          </cell>
          <cell r="E43" t="str">
            <v>一档</v>
          </cell>
          <cell r="F43">
            <v>0.5</v>
          </cell>
          <cell r="G43">
            <v>0.45</v>
          </cell>
          <cell r="H43">
            <v>0.05</v>
          </cell>
        </row>
        <row r="43">
          <cell r="J43">
            <v>278.862758</v>
          </cell>
          <cell r="K43">
            <v>139</v>
          </cell>
          <cell r="L43">
            <v>125</v>
          </cell>
          <cell r="M43">
            <v>14.862758</v>
          </cell>
        </row>
        <row r="43">
          <cell r="R43">
            <v>278.862758</v>
          </cell>
          <cell r="S43">
            <v>139</v>
          </cell>
          <cell r="T43">
            <v>125</v>
          </cell>
          <cell r="U43">
            <v>14.862758</v>
          </cell>
          <cell r="V43">
            <v>487</v>
          </cell>
          <cell r="W43">
            <v>323</v>
          </cell>
          <cell r="X43">
            <v>164</v>
          </cell>
          <cell r="Y43">
            <v>-223</v>
          </cell>
          <cell r="Z43">
            <v>-184</v>
          </cell>
          <cell r="AA43">
            <v>-39</v>
          </cell>
          <cell r="AB43">
            <v>9234</v>
          </cell>
          <cell r="AC43">
            <v>584</v>
          </cell>
          <cell r="AD43">
            <v>332</v>
          </cell>
          <cell r="AE43">
            <v>252</v>
          </cell>
        </row>
        <row r="44">
          <cell r="B44" t="str">
            <v>新邵县</v>
          </cell>
          <cell r="C44" t="str">
            <v>中部</v>
          </cell>
          <cell r="D44" t="str">
            <v>原贫困县</v>
          </cell>
          <cell r="E44" t="str">
            <v>一档</v>
          </cell>
          <cell r="F44">
            <v>0.5</v>
          </cell>
          <cell r="G44">
            <v>0.45</v>
          </cell>
          <cell r="H44">
            <v>0.05</v>
          </cell>
        </row>
        <row r="44">
          <cell r="J44">
            <v>193.99</v>
          </cell>
          <cell r="K44">
            <v>97</v>
          </cell>
          <cell r="L44">
            <v>87</v>
          </cell>
          <cell r="M44">
            <v>9.98999999999998</v>
          </cell>
        </row>
        <row r="44">
          <cell r="R44">
            <v>193.99</v>
          </cell>
          <cell r="S44">
            <v>97</v>
          </cell>
          <cell r="T44">
            <v>87</v>
          </cell>
          <cell r="U44">
            <v>9.98999999999998</v>
          </cell>
          <cell r="V44">
            <v>363</v>
          </cell>
          <cell r="W44">
            <v>227</v>
          </cell>
          <cell r="X44">
            <v>136</v>
          </cell>
          <cell r="Y44">
            <v>-179</v>
          </cell>
          <cell r="Z44">
            <v>-130</v>
          </cell>
          <cell r="AA44">
            <v>-49</v>
          </cell>
          <cell r="AB44">
            <v>6500</v>
          </cell>
          <cell r="AC44">
            <v>410</v>
          </cell>
          <cell r="AD44">
            <v>234</v>
          </cell>
          <cell r="AE44">
            <v>176</v>
          </cell>
        </row>
        <row r="45">
          <cell r="B45" t="str">
            <v>隆回县</v>
          </cell>
          <cell r="C45" t="str">
            <v>中部</v>
          </cell>
          <cell r="D45" t="str">
            <v>原贫困县</v>
          </cell>
          <cell r="E45" t="str">
            <v>一档</v>
          </cell>
          <cell r="F45">
            <v>0.5</v>
          </cell>
          <cell r="G45">
            <v>0.45</v>
          </cell>
          <cell r="H45">
            <v>0.05</v>
          </cell>
        </row>
        <row r="45">
          <cell r="J45">
            <v>299.77</v>
          </cell>
          <cell r="K45">
            <v>150</v>
          </cell>
          <cell r="L45">
            <v>135</v>
          </cell>
          <cell r="M45">
            <v>14.77</v>
          </cell>
        </row>
        <row r="45">
          <cell r="R45">
            <v>299.77</v>
          </cell>
          <cell r="S45">
            <v>150</v>
          </cell>
          <cell r="T45">
            <v>135</v>
          </cell>
          <cell r="U45">
            <v>14.77</v>
          </cell>
          <cell r="V45">
            <v>335</v>
          </cell>
          <cell r="W45">
            <v>225</v>
          </cell>
          <cell r="X45">
            <v>110</v>
          </cell>
          <cell r="Y45">
            <v>-50</v>
          </cell>
          <cell r="Z45">
            <v>-75</v>
          </cell>
          <cell r="AA45">
            <v>25</v>
          </cell>
          <cell r="AB45">
            <v>6235.78765</v>
          </cell>
          <cell r="AC45">
            <v>408</v>
          </cell>
          <cell r="AD45">
            <v>224</v>
          </cell>
          <cell r="AE45">
            <v>184</v>
          </cell>
        </row>
        <row r="46">
          <cell r="B46" t="str">
            <v>岳阳市小计</v>
          </cell>
        </row>
        <row r="46">
          <cell r="J46">
            <v>3069</v>
          </cell>
          <cell r="K46">
            <v>1537</v>
          </cell>
          <cell r="L46">
            <v>819</v>
          </cell>
          <cell r="M46">
            <v>713</v>
          </cell>
        </row>
        <row r="46">
          <cell r="R46">
            <v>3069</v>
          </cell>
          <cell r="S46">
            <v>1537</v>
          </cell>
          <cell r="T46">
            <v>819</v>
          </cell>
          <cell r="U46">
            <v>713</v>
          </cell>
          <cell r="V46">
            <v>3408</v>
          </cell>
          <cell r="W46">
            <v>2050</v>
          </cell>
          <cell r="X46">
            <v>1358</v>
          </cell>
          <cell r="Y46">
            <v>-1052</v>
          </cell>
          <cell r="Z46">
            <v>-513</v>
          </cell>
          <cell r="AA46">
            <v>-539</v>
          </cell>
          <cell r="AB46">
            <v>99244</v>
          </cell>
          <cell r="AC46">
            <v>5280</v>
          </cell>
          <cell r="AD46">
            <v>3573</v>
          </cell>
          <cell r="AE46">
            <v>1707</v>
          </cell>
        </row>
        <row r="47">
          <cell r="B47" t="str">
            <v>岳阳市本级及所辖区</v>
          </cell>
          <cell r="C47" t="str">
            <v>中部</v>
          </cell>
          <cell r="D47" t="str">
            <v>其他地区</v>
          </cell>
          <cell r="E47" t="str">
            <v>二档</v>
          </cell>
          <cell r="F47">
            <v>0.5</v>
          </cell>
          <cell r="G47">
            <v>0.25</v>
          </cell>
          <cell r="H47">
            <v>0.25</v>
          </cell>
        </row>
        <row r="47">
          <cell r="J47">
            <v>901</v>
          </cell>
          <cell r="K47">
            <v>451</v>
          </cell>
          <cell r="L47">
            <v>225</v>
          </cell>
          <cell r="M47">
            <v>225</v>
          </cell>
        </row>
        <row r="47">
          <cell r="R47">
            <v>901</v>
          </cell>
          <cell r="S47">
            <v>451</v>
          </cell>
          <cell r="T47">
            <v>225</v>
          </cell>
          <cell r="U47">
            <v>225</v>
          </cell>
          <cell r="V47">
            <v>1061</v>
          </cell>
          <cell r="W47">
            <v>557</v>
          </cell>
          <cell r="X47">
            <v>504</v>
          </cell>
          <cell r="Y47">
            <v>-385</v>
          </cell>
          <cell r="Z47">
            <v>-106</v>
          </cell>
          <cell r="AA47">
            <v>-279</v>
          </cell>
          <cell r="AB47">
            <v>35484</v>
          </cell>
          <cell r="AC47">
            <v>1744</v>
          </cell>
          <cell r="AD47">
            <v>1277</v>
          </cell>
          <cell r="AE47">
            <v>467</v>
          </cell>
        </row>
        <row r="48">
          <cell r="B48" t="str">
            <v>岳阳县</v>
          </cell>
          <cell r="C48" t="str">
            <v>中部</v>
          </cell>
          <cell r="D48" t="str">
            <v>其他地区</v>
          </cell>
          <cell r="E48" t="str">
            <v>二档</v>
          </cell>
          <cell r="F48">
            <v>0.5</v>
          </cell>
          <cell r="G48">
            <v>0.25</v>
          </cell>
          <cell r="H48">
            <v>0.25</v>
          </cell>
        </row>
        <row r="48">
          <cell r="J48">
            <v>657</v>
          </cell>
          <cell r="K48">
            <v>329</v>
          </cell>
          <cell r="L48">
            <v>164</v>
          </cell>
          <cell r="M48">
            <v>164</v>
          </cell>
        </row>
        <row r="48">
          <cell r="R48">
            <v>657</v>
          </cell>
          <cell r="S48">
            <v>329</v>
          </cell>
          <cell r="T48">
            <v>164</v>
          </cell>
          <cell r="U48">
            <v>164</v>
          </cell>
          <cell r="V48">
            <v>638</v>
          </cell>
          <cell r="W48">
            <v>387</v>
          </cell>
          <cell r="X48">
            <v>251</v>
          </cell>
          <cell r="Y48">
            <v>-145</v>
          </cell>
          <cell r="Z48">
            <v>-58</v>
          </cell>
          <cell r="AA48">
            <v>-87</v>
          </cell>
          <cell r="AB48">
            <v>22500</v>
          </cell>
          <cell r="AC48">
            <v>1133</v>
          </cell>
          <cell r="AD48">
            <v>810</v>
          </cell>
          <cell r="AE48">
            <v>323</v>
          </cell>
        </row>
        <row r="49">
          <cell r="B49" t="str">
            <v>华容县</v>
          </cell>
          <cell r="C49" t="str">
            <v>中部</v>
          </cell>
          <cell r="D49" t="str">
            <v>其他地区</v>
          </cell>
          <cell r="E49" t="str">
            <v>二档</v>
          </cell>
          <cell r="F49">
            <v>0.5</v>
          </cell>
          <cell r="G49">
            <v>0.25</v>
          </cell>
          <cell r="H49">
            <v>0.25</v>
          </cell>
        </row>
        <row r="49">
          <cell r="J49">
            <v>188</v>
          </cell>
          <cell r="K49">
            <v>94</v>
          </cell>
          <cell r="L49">
            <v>47</v>
          </cell>
          <cell r="M49">
            <v>47</v>
          </cell>
        </row>
        <row r="49">
          <cell r="R49">
            <v>188</v>
          </cell>
          <cell r="S49">
            <v>94</v>
          </cell>
          <cell r="T49">
            <v>47</v>
          </cell>
          <cell r="U49">
            <v>47</v>
          </cell>
          <cell r="V49">
            <v>179</v>
          </cell>
          <cell r="W49">
            <v>108</v>
          </cell>
          <cell r="X49">
            <v>71</v>
          </cell>
          <cell r="Y49">
            <v>-38</v>
          </cell>
          <cell r="Z49">
            <v>-14</v>
          </cell>
          <cell r="AA49">
            <v>-24</v>
          </cell>
          <cell r="AB49">
            <v>8500</v>
          </cell>
          <cell r="AC49">
            <v>396</v>
          </cell>
          <cell r="AD49">
            <v>306</v>
          </cell>
          <cell r="AE49">
            <v>90</v>
          </cell>
        </row>
        <row r="50">
          <cell r="B50" t="str">
            <v>湘阴县</v>
          </cell>
          <cell r="C50" t="str">
            <v>中部</v>
          </cell>
          <cell r="D50" t="str">
            <v>其他地区</v>
          </cell>
          <cell r="E50" t="str">
            <v>二档</v>
          </cell>
          <cell r="F50">
            <v>0.5</v>
          </cell>
          <cell r="G50">
            <v>0.25</v>
          </cell>
          <cell r="H50">
            <v>0.25</v>
          </cell>
        </row>
        <row r="50">
          <cell r="J50">
            <v>587</v>
          </cell>
          <cell r="K50">
            <v>294</v>
          </cell>
          <cell r="L50">
            <v>147</v>
          </cell>
          <cell r="M50">
            <v>146</v>
          </cell>
        </row>
        <row r="50">
          <cell r="R50">
            <v>587</v>
          </cell>
          <cell r="S50">
            <v>294</v>
          </cell>
          <cell r="T50">
            <v>147</v>
          </cell>
          <cell r="U50">
            <v>146</v>
          </cell>
          <cell r="V50">
            <v>636</v>
          </cell>
          <cell r="W50">
            <v>455</v>
          </cell>
          <cell r="X50">
            <v>181</v>
          </cell>
          <cell r="Y50">
            <v>-195</v>
          </cell>
          <cell r="Z50">
            <v>-161</v>
          </cell>
          <cell r="AA50">
            <v>-34</v>
          </cell>
          <cell r="AB50">
            <v>6000</v>
          </cell>
          <cell r="AC50">
            <v>595</v>
          </cell>
          <cell r="AD50">
            <v>216</v>
          </cell>
          <cell r="AE50">
            <v>379</v>
          </cell>
        </row>
        <row r="51">
          <cell r="B51" t="str">
            <v>平江县</v>
          </cell>
          <cell r="C51" t="str">
            <v>中部</v>
          </cell>
          <cell r="D51" t="str">
            <v>原贫困县</v>
          </cell>
          <cell r="E51" t="str">
            <v>一档</v>
          </cell>
          <cell r="F51">
            <v>0.5</v>
          </cell>
          <cell r="G51">
            <v>0.45</v>
          </cell>
          <cell r="H51">
            <v>0.05</v>
          </cell>
        </row>
        <row r="51">
          <cell r="J51">
            <v>257</v>
          </cell>
          <cell r="K51">
            <v>129</v>
          </cell>
          <cell r="L51">
            <v>116</v>
          </cell>
          <cell r="M51">
            <v>12</v>
          </cell>
        </row>
        <row r="51">
          <cell r="R51">
            <v>257</v>
          </cell>
          <cell r="S51">
            <v>129</v>
          </cell>
          <cell r="T51">
            <v>116</v>
          </cell>
          <cell r="U51">
            <v>12</v>
          </cell>
          <cell r="V51">
            <v>295</v>
          </cell>
          <cell r="W51">
            <v>185</v>
          </cell>
          <cell r="X51">
            <v>110</v>
          </cell>
          <cell r="Y51">
            <v>-50</v>
          </cell>
          <cell r="Z51">
            <v>-56</v>
          </cell>
          <cell r="AA51">
            <v>6</v>
          </cell>
          <cell r="AB51">
            <v>7020</v>
          </cell>
          <cell r="AC51">
            <v>404</v>
          </cell>
          <cell r="AD51">
            <v>253</v>
          </cell>
          <cell r="AE51">
            <v>151</v>
          </cell>
        </row>
        <row r="52">
          <cell r="B52" t="str">
            <v>汨罗市</v>
          </cell>
          <cell r="C52" t="str">
            <v>中部</v>
          </cell>
          <cell r="D52" t="str">
            <v>其他地区</v>
          </cell>
          <cell r="E52" t="str">
            <v>二档</v>
          </cell>
          <cell r="F52">
            <v>0.5</v>
          </cell>
          <cell r="G52">
            <v>0.25</v>
          </cell>
          <cell r="H52">
            <v>0.25</v>
          </cell>
        </row>
        <row r="52">
          <cell r="J52">
            <v>391</v>
          </cell>
          <cell r="K52">
            <v>196</v>
          </cell>
          <cell r="L52">
            <v>98</v>
          </cell>
          <cell r="M52">
            <v>97</v>
          </cell>
        </row>
        <row r="52">
          <cell r="R52">
            <v>391</v>
          </cell>
          <cell r="S52">
            <v>196</v>
          </cell>
          <cell r="T52">
            <v>98</v>
          </cell>
          <cell r="U52">
            <v>97</v>
          </cell>
          <cell r="V52">
            <v>426</v>
          </cell>
          <cell r="W52">
            <v>295</v>
          </cell>
          <cell r="X52">
            <v>131</v>
          </cell>
          <cell r="Y52">
            <v>-132</v>
          </cell>
          <cell r="Z52">
            <v>-99</v>
          </cell>
          <cell r="AA52">
            <v>-33</v>
          </cell>
          <cell r="AB52">
            <v>16000</v>
          </cell>
          <cell r="AC52">
            <v>822</v>
          </cell>
          <cell r="AD52">
            <v>576</v>
          </cell>
          <cell r="AE52">
            <v>246</v>
          </cell>
        </row>
        <row r="53">
          <cell r="B53" t="str">
            <v>临湘市</v>
          </cell>
          <cell r="C53" t="str">
            <v>中部</v>
          </cell>
          <cell r="D53" t="str">
            <v>其他地区</v>
          </cell>
          <cell r="E53" t="str">
            <v>二档</v>
          </cell>
          <cell r="F53">
            <v>0.5</v>
          </cell>
          <cell r="G53">
            <v>0.25</v>
          </cell>
          <cell r="H53">
            <v>0.25</v>
          </cell>
        </row>
        <row r="53">
          <cell r="J53">
            <v>88</v>
          </cell>
          <cell r="K53">
            <v>44</v>
          </cell>
          <cell r="L53">
            <v>22</v>
          </cell>
          <cell r="M53">
            <v>22</v>
          </cell>
        </row>
        <row r="53">
          <cell r="R53">
            <v>88</v>
          </cell>
          <cell r="S53">
            <v>44</v>
          </cell>
          <cell r="T53">
            <v>22</v>
          </cell>
          <cell r="U53">
            <v>22</v>
          </cell>
          <cell r="V53">
            <v>173</v>
          </cell>
          <cell r="W53">
            <v>63</v>
          </cell>
          <cell r="X53">
            <v>110</v>
          </cell>
          <cell r="Y53">
            <v>-107</v>
          </cell>
          <cell r="Z53">
            <v>-19</v>
          </cell>
          <cell r="AA53">
            <v>-88</v>
          </cell>
          <cell r="AB53">
            <v>3740</v>
          </cell>
          <cell r="AC53">
            <v>186</v>
          </cell>
          <cell r="AD53">
            <v>135</v>
          </cell>
          <cell r="AE53">
            <v>51</v>
          </cell>
        </row>
        <row r="54">
          <cell r="B54" t="str">
            <v>常德市小计</v>
          </cell>
        </row>
        <row r="54">
          <cell r="J54">
            <v>1868.801837</v>
          </cell>
          <cell r="K54">
            <v>936</v>
          </cell>
          <cell r="L54">
            <v>503</v>
          </cell>
          <cell r="M54">
            <v>429.801837</v>
          </cell>
        </row>
        <row r="54">
          <cell r="R54">
            <v>1868.801837</v>
          </cell>
          <cell r="S54">
            <v>936</v>
          </cell>
          <cell r="T54">
            <v>503</v>
          </cell>
          <cell r="U54">
            <v>429.801837</v>
          </cell>
          <cell r="V54">
            <v>1910</v>
          </cell>
          <cell r="W54">
            <v>1169</v>
          </cell>
          <cell r="X54">
            <v>741</v>
          </cell>
          <cell r="Y54">
            <v>-471</v>
          </cell>
          <cell r="Z54">
            <v>-233</v>
          </cell>
          <cell r="AA54">
            <v>-238</v>
          </cell>
          <cell r="AB54">
            <v>76800</v>
          </cell>
          <cell r="AC54">
            <v>3687</v>
          </cell>
          <cell r="AD54">
            <v>2765</v>
          </cell>
          <cell r="AE54">
            <v>922</v>
          </cell>
        </row>
        <row r="55">
          <cell r="B55" t="str">
            <v>常德市本级及所辖区</v>
          </cell>
          <cell r="C55" t="str">
            <v>中部</v>
          </cell>
          <cell r="D55" t="str">
            <v>其他地区</v>
          </cell>
          <cell r="E55" t="str">
            <v>二档</v>
          </cell>
          <cell r="F55">
            <v>0.5</v>
          </cell>
          <cell r="G55">
            <v>0.25</v>
          </cell>
          <cell r="H55">
            <v>0.25</v>
          </cell>
        </row>
        <row r="55">
          <cell r="J55">
            <v>641.49</v>
          </cell>
          <cell r="K55">
            <v>321</v>
          </cell>
          <cell r="L55">
            <v>160</v>
          </cell>
          <cell r="M55">
            <v>160.49</v>
          </cell>
        </row>
        <row r="55">
          <cell r="R55">
            <v>641.49</v>
          </cell>
          <cell r="S55">
            <v>321</v>
          </cell>
          <cell r="T55">
            <v>160</v>
          </cell>
          <cell r="U55">
            <v>160.49</v>
          </cell>
          <cell r="V55">
            <v>609</v>
          </cell>
          <cell r="W55">
            <v>418</v>
          </cell>
          <cell r="X55">
            <v>191</v>
          </cell>
          <cell r="Y55">
            <v>-128</v>
          </cell>
          <cell r="Z55">
            <v>-97</v>
          </cell>
          <cell r="AA55">
            <v>-31</v>
          </cell>
          <cell r="AB55">
            <v>25000</v>
          </cell>
          <cell r="AC55">
            <v>1248</v>
          </cell>
          <cell r="AD55">
            <v>900</v>
          </cell>
          <cell r="AE55">
            <v>348</v>
          </cell>
        </row>
        <row r="56">
          <cell r="B56" t="str">
            <v>汉寿县</v>
          </cell>
          <cell r="C56" t="str">
            <v>中部</v>
          </cell>
          <cell r="D56" t="str">
            <v>其他地区</v>
          </cell>
          <cell r="E56" t="str">
            <v>二档</v>
          </cell>
          <cell r="F56">
            <v>0.5</v>
          </cell>
          <cell r="G56">
            <v>0.25</v>
          </cell>
          <cell r="H56">
            <v>0.25</v>
          </cell>
        </row>
        <row r="56">
          <cell r="J56">
            <v>126.631837</v>
          </cell>
          <cell r="K56">
            <v>63</v>
          </cell>
          <cell r="L56">
            <v>32</v>
          </cell>
          <cell r="M56">
            <v>31.631837</v>
          </cell>
        </row>
        <row r="56">
          <cell r="R56">
            <v>126.631837</v>
          </cell>
          <cell r="S56">
            <v>63</v>
          </cell>
          <cell r="T56">
            <v>32</v>
          </cell>
          <cell r="U56">
            <v>31.631837</v>
          </cell>
          <cell r="V56">
            <v>142</v>
          </cell>
          <cell r="W56">
            <v>84</v>
          </cell>
          <cell r="X56">
            <v>58</v>
          </cell>
          <cell r="Y56">
            <v>-47</v>
          </cell>
          <cell r="Z56">
            <v>-21</v>
          </cell>
          <cell r="AA56">
            <v>-26</v>
          </cell>
          <cell r="AB56">
            <v>4600</v>
          </cell>
          <cell r="AC56">
            <v>236</v>
          </cell>
          <cell r="AD56">
            <v>166</v>
          </cell>
          <cell r="AE56">
            <v>70</v>
          </cell>
        </row>
        <row r="57">
          <cell r="B57" t="str">
            <v>桃源县</v>
          </cell>
          <cell r="C57" t="str">
            <v>中部</v>
          </cell>
          <cell r="D57" t="str">
            <v>其他地区</v>
          </cell>
          <cell r="E57" t="str">
            <v>二档</v>
          </cell>
          <cell r="F57">
            <v>0.5</v>
          </cell>
          <cell r="G57">
            <v>0.25</v>
          </cell>
          <cell r="H57">
            <v>0.25</v>
          </cell>
        </row>
        <row r="57">
          <cell r="J57">
            <v>185.36</v>
          </cell>
          <cell r="K57">
            <v>93</v>
          </cell>
          <cell r="L57">
            <v>46</v>
          </cell>
          <cell r="M57">
            <v>46.36</v>
          </cell>
        </row>
        <row r="57">
          <cell r="R57">
            <v>185.36</v>
          </cell>
          <cell r="S57">
            <v>93</v>
          </cell>
          <cell r="T57">
            <v>46</v>
          </cell>
          <cell r="U57">
            <v>46.36</v>
          </cell>
          <cell r="V57">
            <v>217</v>
          </cell>
          <cell r="W57">
            <v>135</v>
          </cell>
          <cell r="X57">
            <v>82</v>
          </cell>
          <cell r="Y57">
            <v>-78</v>
          </cell>
          <cell r="Z57">
            <v>-42</v>
          </cell>
          <cell r="AA57">
            <v>-36</v>
          </cell>
          <cell r="AB57">
            <v>6500</v>
          </cell>
          <cell r="AC57">
            <v>346</v>
          </cell>
          <cell r="AD57">
            <v>234</v>
          </cell>
          <cell r="AE57">
            <v>112</v>
          </cell>
        </row>
        <row r="58">
          <cell r="B58" t="str">
            <v>临澧县</v>
          </cell>
          <cell r="C58" t="str">
            <v>中部</v>
          </cell>
          <cell r="D58" t="str">
            <v>其他地区</v>
          </cell>
          <cell r="E58" t="str">
            <v>二档</v>
          </cell>
          <cell r="F58">
            <v>0.5</v>
          </cell>
          <cell r="G58">
            <v>0.25</v>
          </cell>
          <cell r="H58">
            <v>0.25</v>
          </cell>
        </row>
        <row r="58">
          <cell r="J58">
            <v>253</v>
          </cell>
          <cell r="K58">
            <v>127</v>
          </cell>
          <cell r="L58">
            <v>63</v>
          </cell>
          <cell r="M58">
            <v>63</v>
          </cell>
        </row>
        <row r="58">
          <cell r="R58">
            <v>253</v>
          </cell>
          <cell r="S58">
            <v>127</v>
          </cell>
          <cell r="T58">
            <v>63</v>
          </cell>
          <cell r="U58">
            <v>63</v>
          </cell>
          <cell r="V58">
            <v>188</v>
          </cell>
          <cell r="W58">
            <v>111</v>
          </cell>
          <cell r="X58">
            <v>77</v>
          </cell>
          <cell r="Y58">
            <v>2</v>
          </cell>
          <cell r="Z58">
            <v>16</v>
          </cell>
          <cell r="AA58">
            <v>-14</v>
          </cell>
          <cell r="AB58">
            <v>13000</v>
          </cell>
          <cell r="AC58">
            <v>562</v>
          </cell>
          <cell r="AD58">
            <v>468</v>
          </cell>
          <cell r="AE58">
            <v>94</v>
          </cell>
        </row>
        <row r="59">
          <cell r="B59" t="str">
            <v>石门县</v>
          </cell>
          <cell r="C59" t="str">
            <v>中部</v>
          </cell>
          <cell r="D59" t="str">
            <v>原贫困县</v>
          </cell>
          <cell r="E59" t="str">
            <v>一档</v>
          </cell>
          <cell r="F59">
            <v>0.5</v>
          </cell>
          <cell r="G59">
            <v>0.45</v>
          </cell>
          <cell r="H59">
            <v>0.05</v>
          </cell>
        </row>
        <row r="59">
          <cell r="J59">
            <v>185.36</v>
          </cell>
          <cell r="K59">
            <v>93</v>
          </cell>
          <cell r="L59">
            <v>83</v>
          </cell>
          <cell r="M59">
            <v>9.36000000000001</v>
          </cell>
        </row>
        <row r="59">
          <cell r="R59">
            <v>185.36</v>
          </cell>
          <cell r="S59">
            <v>93</v>
          </cell>
          <cell r="T59">
            <v>83</v>
          </cell>
          <cell r="U59">
            <v>9.36000000000001</v>
          </cell>
          <cell r="V59">
            <v>193</v>
          </cell>
          <cell r="W59">
            <v>83</v>
          </cell>
          <cell r="X59">
            <v>110</v>
          </cell>
          <cell r="Y59">
            <v>-17</v>
          </cell>
          <cell r="Z59">
            <v>10</v>
          </cell>
          <cell r="AA59">
            <v>-27</v>
          </cell>
          <cell r="AB59">
            <v>6500</v>
          </cell>
          <cell r="AC59">
            <v>358</v>
          </cell>
          <cell r="AD59">
            <v>234</v>
          </cell>
          <cell r="AE59">
            <v>124</v>
          </cell>
        </row>
        <row r="60">
          <cell r="B60" t="str">
            <v>澧县</v>
          </cell>
          <cell r="C60" t="str">
            <v>中部</v>
          </cell>
          <cell r="D60" t="str">
            <v>其他地区</v>
          </cell>
          <cell r="E60" t="str">
            <v>二档</v>
          </cell>
          <cell r="F60">
            <v>0.5</v>
          </cell>
          <cell r="G60">
            <v>0.25</v>
          </cell>
          <cell r="H60">
            <v>0.25</v>
          </cell>
        </row>
        <row r="60">
          <cell r="J60">
            <v>233.08</v>
          </cell>
          <cell r="K60">
            <v>117</v>
          </cell>
          <cell r="L60">
            <v>58</v>
          </cell>
          <cell r="M60">
            <v>58.08</v>
          </cell>
        </row>
        <row r="60">
          <cell r="R60">
            <v>233.08</v>
          </cell>
          <cell r="S60">
            <v>117</v>
          </cell>
          <cell r="T60">
            <v>58</v>
          </cell>
          <cell r="U60">
            <v>58.08</v>
          </cell>
          <cell r="V60">
            <v>262</v>
          </cell>
          <cell r="W60">
            <v>185</v>
          </cell>
          <cell r="X60">
            <v>77</v>
          </cell>
          <cell r="Y60">
            <v>-87</v>
          </cell>
          <cell r="Z60">
            <v>-68</v>
          </cell>
          <cell r="AA60">
            <v>-19</v>
          </cell>
          <cell r="AB60">
            <v>10000</v>
          </cell>
          <cell r="AC60">
            <v>441</v>
          </cell>
          <cell r="AD60">
            <v>360</v>
          </cell>
          <cell r="AE60">
            <v>81</v>
          </cell>
        </row>
        <row r="61">
          <cell r="B61" t="str">
            <v>津市市</v>
          </cell>
          <cell r="C61" t="str">
            <v>中部</v>
          </cell>
          <cell r="D61" t="str">
            <v>其他地区</v>
          </cell>
          <cell r="E61" t="str">
            <v>二档</v>
          </cell>
          <cell r="F61">
            <v>0.5</v>
          </cell>
          <cell r="G61">
            <v>0.25</v>
          </cell>
          <cell r="H61">
            <v>0.25</v>
          </cell>
        </row>
        <row r="61">
          <cell r="J61">
            <v>130.8</v>
          </cell>
          <cell r="K61">
            <v>65</v>
          </cell>
          <cell r="L61">
            <v>33</v>
          </cell>
          <cell r="M61">
            <v>32.8</v>
          </cell>
        </row>
        <row r="61">
          <cell r="R61">
            <v>130.8</v>
          </cell>
          <cell r="S61">
            <v>65</v>
          </cell>
          <cell r="T61">
            <v>33</v>
          </cell>
          <cell r="U61">
            <v>32.8</v>
          </cell>
          <cell r="V61">
            <v>175</v>
          </cell>
          <cell r="W61">
            <v>93</v>
          </cell>
          <cell r="X61">
            <v>82</v>
          </cell>
          <cell r="Y61">
            <v>-77</v>
          </cell>
          <cell r="Z61">
            <v>-28</v>
          </cell>
          <cell r="AA61">
            <v>-49</v>
          </cell>
          <cell r="AB61">
            <v>5200</v>
          </cell>
          <cell r="AC61">
            <v>229</v>
          </cell>
          <cell r="AD61">
            <v>187</v>
          </cell>
          <cell r="AE61">
            <v>42</v>
          </cell>
        </row>
        <row r="62">
          <cell r="B62" t="str">
            <v>安乡县</v>
          </cell>
          <cell r="C62" t="str">
            <v>中部</v>
          </cell>
          <cell r="D62" t="str">
            <v>其他地区</v>
          </cell>
          <cell r="E62" t="str">
            <v>二档</v>
          </cell>
          <cell r="F62">
            <v>0.5</v>
          </cell>
          <cell r="G62">
            <v>0.25</v>
          </cell>
          <cell r="H62">
            <v>0.25</v>
          </cell>
        </row>
        <row r="62">
          <cell r="J62">
            <v>113.08</v>
          </cell>
          <cell r="K62">
            <v>57</v>
          </cell>
          <cell r="L62">
            <v>28</v>
          </cell>
          <cell r="M62">
            <v>28.08</v>
          </cell>
        </row>
        <row r="62">
          <cell r="R62">
            <v>113.08</v>
          </cell>
          <cell r="S62">
            <v>57</v>
          </cell>
          <cell r="T62">
            <v>28</v>
          </cell>
          <cell r="U62">
            <v>28.08</v>
          </cell>
          <cell r="V62">
            <v>124</v>
          </cell>
          <cell r="W62">
            <v>60</v>
          </cell>
          <cell r="X62">
            <v>64</v>
          </cell>
          <cell r="Y62">
            <v>-39</v>
          </cell>
          <cell r="Z62">
            <v>-3</v>
          </cell>
          <cell r="AA62">
            <v>-36</v>
          </cell>
          <cell r="AB62">
            <v>6000</v>
          </cell>
          <cell r="AC62">
            <v>267</v>
          </cell>
          <cell r="AD62">
            <v>216</v>
          </cell>
          <cell r="AE62">
            <v>51</v>
          </cell>
        </row>
        <row r="63">
          <cell r="B63" t="str">
            <v>张家界市小计</v>
          </cell>
        </row>
        <row r="63">
          <cell r="J63">
            <v>993.61</v>
          </cell>
          <cell r="K63">
            <v>497</v>
          </cell>
          <cell r="L63">
            <v>448</v>
          </cell>
          <cell r="M63">
            <v>48.6100000000001</v>
          </cell>
        </row>
        <row r="63">
          <cell r="R63">
            <v>993.61</v>
          </cell>
          <cell r="S63">
            <v>497</v>
          </cell>
          <cell r="T63">
            <v>448</v>
          </cell>
          <cell r="U63">
            <v>48.6100000000001</v>
          </cell>
          <cell r="V63">
            <v>1400</v>
          </cell>
          <cell r="W63">
            <v>786</v>
          </cell>
          <cell r="X63">
            <v>614</v>
          </cell>
          <cell r="Y63">
            <v>-455</v>
          </cell>
          <cell r="Z63">
            <v>-289</v>
          </cell>
          <cell r="AA63">
            <v>-166</v>
          </cell>
          <cell r="AB63">
            <v>33403</v>
          </cell>
          <cell r="AC63">
            <v>1994</v>
          </cell>
          <cell r="AD63">
            <v>1202</v>
          </cell>
          <cell r="AE63">
            <v>792</v>
          </cell>
        </row>
        <row r="64">
          <cell r="B64" t="str">
            <v>张家界市本级及所辖区</v>
          </cell>
          <cell r="C64" t="str">
            <v>中部</v>
          </cell>
          <cell r="D64" t="str">
            <v>原贫困县</v>
          </cell>
          <cell r="E64" t="str">
            <v>一档</v>
          </cell>
          <cell r="F64">
            <v>0.5</v>
          </cell>
          <cell r="G64">
            <v>0.45</v>
          </cell>
          <cell r="H64">
            <v>0.05</v>
          </cell>
        </row>
        <row r="64">
          <cell r="J64">
            <v>354.71</v>
          </cell>
          <cell r="K64">
            <v>177</v>
          </cell>
          <cell r="L64">
            <v>160</v>
          </cell>
          <cell r="M64">
            <v>17.71</v>
          </cell>
        </row>
        <row r="64">
          <cell r="R64">
            <v>354.71</v>
          </cell>
          <cell r="S64">
            <v>177</v>
          </cell>
          <cell r="T64">
            <v>160</v>
          </cell>
          <cell r="U64">
            <v>17.71</v>
          </cell>
          <cell r="V64">
            <v>506</v>
          </cell>
          <cell r="W64">
            <v>228</v>
          </cell>
          <cell r="X64">
            <v>278</v>
          </cell>
          <cell r="Y64">
            <v>-169</v>
          </cell>
          <cell r="Z64">
            <v>-51</v>
          </cell>
          <cell r="AA64">
            <v>-118</v>
          </cell>
          <cell r="AB64">
            <v>11203</v>
          </cell>
          <cell r="AC64">
            <v>747</v>
          </cell>
          <cell r="AD64">
            <v>403</v>
          </cell>
          <cell r="AE64">
            <v>344</v>
          </cell>
        </row>
        <row r="65">
          <cell r="B65" t="str">
            <v>慈利县</v>
          </cell>
          <cell r="C65" t="str">
            <v>中部</v>
          </cell>
          <cell r="D65" t="str">
            <v>原贫困县</v>
          </cell>
          <cell r="E65" t="str">
            <v>一档</v>
          </cell>
          <cell r="F65">
            <v>0.5</v>
          </cell>
          <cell r="G65">
            <v>0.45</v>
          </cell>
          <cell r="H65">
            <v>0.05</v>
          </cell>
        </row>
        <row r="65">
          <cell r="J65">
            <v>353.11</v>
          </cell>
          <cell r="K65">
            <v>177</v>
          </cell>
          <cell r="L65">
            <v>159</v>
          </cell>
          <cell r="M65">
            <v>17.11</v>
          </cell>
        </row>
        <row r="65">
          <cell r="R65">
            <v>353.11</v>
          </cell>
          <cell r="S65">
            <v>177</v>
          </cell>
          <cell r="T65">
            <v>159</v>
          </cell>
          <cell r="U65">
            <v>17.11</v>
          </cell>
          <cell r="V65">
            <v>444</v>
          </cell>
          <cell r="W65">
            <v>296</v>
          </cell>
          <cell r="X65">
            <v>148</v>
          </cell>
          <cell r="Y65">
            <v>-108</v>
          </cell>
          <cell r="Z65">
            <v>-119</v>
          </cell>
          <cell r="AA65">
            <v>11</v>
          </cell>
          <cell r="AB65">
            <v>9800</v>
          </cell>
          <cell r="AC65">
            <v>592</v>
          </cell>
          <cell r="AD65">
            <v>353</v>
          </cell>
          <cell r="AE65">
            <v>239</v>
          </cell>
        </row>
        <row r="66">
          <cell r="B66" t="str">
            <v>桑植县</v>
          </cell>
          <cell r="C66" t="str">
            <v>中部</v>
          </cell>
          <cell r="D66" t="str">
            <v>原贫困县</v>
          </cell>
          <cell r="E66" t="str">
            <v>一档</v>
          </cell>
          <cell r="F66">
            <v>0.5</v>
          </cell>
          <cell r="G66">
            <v>0.45</v>
          </cell>
          <cell r="H66">
            <v>0.05</v>
          </cell>
        </row>
        <row r="66">
          <cell r="J66">
            <v>285.79</v>
          </cell>
          <cell r="K66">
            <v>143</v>
          </cell>
          <cell r="L66">
            <v>129</v>
          </cell>
          <cell r="M66">
            <v>13.79</v>
          </cell>
        </row>
        <row r="66">
          <cell r="R66">
            <v>285.79</v>
          </cell>
          <cell r="S66">
            <v>143</v>
          </cell>
          <cell r="T66">
            <v>129</v>
          </cell>
          <cell r="U66">
            <v>13.79</v>
          </cell>
          <cell r="V66">
            <v>450</v>
          </cell>
          <cell r="W66">
            <v>262</v>
          </cell>
          <cell r="X66">
            <v>188</v>
          </cell>
          <cell r="Y66">
            <v>-178</v>
          </cell>
          <cell r="Z66">
            <v>-119</v>
          </cell>
          <cell r="AA66">
            <v>-59</v>
          </cell>
          <cell r="AB66">
            <v>12400</v>
          </cell>
          <cell r="AC66">
            <v>655</v>
          </cell>
          <cell r="AD66">
            <v>446</v>
          </cell>
          <cell r="AE66">
            <v>209</v>
          </cell>
        </row>
        <row r="67">
          <cell r="B67" t="str">
            <v>益阳市小计</v>
          </cell>
        </row>
        <row r="67">
          <cell r="J67">
            <v>1561.1922</v>
          </cell>
          <cell r="K67">
            <v>780</v>
          </cell>
          <cell r="L67">
            <v>446</v>
          </cell>
          <cell r="M67">
            <v>335.1922</v>
          </cell>
        </row>
        <row r="67">
          <cell r="R67">
            <v>1561.1922</v>
          </cell>
          <cell r="S67">
            <v>780</v>
          </cell>
          <cell r="T67">
            <v>446</v>
          </cell>
          <cell r="U67">
            <v>335.1922</v>
          </cell>
          <cell r="V67">
            <v>2334</v>
          </cell>
          <cell r="W67">
            <v>1236</v>
          </cell>
          <cell r="X67">
            <v>1098</v>
          </cell>
          <cell r="Y67">
            <v>-1108</v>
          </cell>
          <cell r="Z67">
            <v>-456</v>
          </cell>
          <cell r="AA67">
            <v>-652</v>
          </cell>
          <cell r="AB67">
            <v>56139.48</v>
          </cell>
          <cell r="AC67">
            <v>2873</v>
          </cell>
          <cell r="AD67">
            <v>2021</v>
          </cell>
          <cell r="AE67">
            <v>852</v>
          </cell>
        </row>
        <row r="68">
          <cell r="B68" t="str">
            <v>益阳市本级及所辖区</v>
          </cell>
          <cell r="C68" t="str">
            <v>中部</v>
          </cell>
          <cell r="D68" t="str">
            <v>其他地区</v>
          </cell>
          <cell r="E68" t="str">
            <v>二档</v>
          </cell>
          <cell r="F68">
            <v>0.5</v>
          </cell>
          <cell r="G68">
            <v>0.25</v>
          </cell>
          <cell r="H68">
            <v>0.25</v>
          </cell>
        </row>
        <row r="68">
          <cell r="J68">
            <v>456.58</v>
          </cell>
          <cell r="K68">
            <v>228</v>
          </cell>
          <cell r="L68">
            <v>114</v>
          </cell>
          <cell r="M68">
            <v>114.58</v>
          </cell>
        </row>
        <row r="68">
          <cell r="R68">
            <v>456.58</v>
          </cell>
          <cell r="S68">
            <v>228</v>
          </cell>
          <cell r="T68">
            <v>114</v>
          </cell>
          <cell r="U68">
            <v>114.58</v>
          </cell>
          <cell r="V68">
            <v>467</v>
          </cell>
          <cell r="W68">
            <v>232</v>
          </cell>
          <cell r="X68">
            <v>235</v>
          </cell>
          <cell r="Y68">
            <v>-125</v>
          </cell>
          <cell r="Z68">
            <v>-4</v>
          </cell>
          <cell r="AA68">
            <v>-121</v>
          </cell>
          <cell r="AB68">
            <v>13639.48</v>
          </cell>
          <cell r="AC68">
            <v>684</v>
          </cell>
          <cell r="AD68">
            <v>491</v>
          </cell>
          <cell r="AE68">
            <v>193</v>
          </cell>
        </row>
        <row r="69">
          <cell r="B69" t="str">
            <v>南县</v>
          </cell>
          <cell r="C69" t="str">
            <v>中部</v>
          </cell>
          <cell r="D69" t="str">
            <v>其他地区</v>
          </cell>
          <cell r="E69" t="str">
            <v>二档</v>
          </cell>
          <cell r="F69">
            <v>0.5</v>
          </cell>
          <cell r="G69">
            <v>0.25</v>
          </cell>
          <cell r="H69">
            <v>0.25</v>
          </cell>
        </row>
        <row r="69">
          <cell r="J69">
            <v>260.0222</v>
          </cell>
          <cell r="K69">
            <v>130</v>
          </cell>
          <cell r="L69">
            <v>65</v>
          </cell>
          <cell r="M69">
            <v>65.0222</v>
          </cell>
        </row>
        <row r="69">
          <cell r="R69">
            <v>260.0222</v>
          </cell>
          <cell r="S69">
            <v>130</v>
          </cell>
          <cell r="T69">
            <v>65</v>
          </cell>
          <cell r="U69">
            <v>65.0222</v>
          </cell>
          <cell r="V69">
            <v>381</v>
          </cell>
          <cell r="W69">
            <v>233</v>
          </cell>
          <cell r="X69">
            <v>148</v>
          </cell>
          <cell r="Y69">
            <v>-186</v>
          </cell>
          <cell r="Z69">
            <v>-103</v>
          </cell>
          <cell r="AA69">
            <v>-83</v>
          </cell>
          <cell r="AB69">
            <v>10000</v>
          </cell>
          <cell r="AC69">
            <v>463</v>
          </cell>
          <cell r="AD69">
            <v>360</v>
          </cell>
          <cell r="AE69">
            <v>103</v>
          </cell>
        </row>
        <row r="70">
          <cell r="B70" t="str">
            <v>沅江市</v>
          </cell>
          <cell r="C70" t="str">
            <v>中部</v>
          </cell>
          <cell r="D70" t="str">
            <v>其他地区</v>
          </cell>
          <cell r="E70" t="str">
            <v>二档</v>
          </cell>
          <cell r="F70">
            <v>0.5</v>
          </cell>
          <cell r="G70">
            <v>0.25</v>
          </cell>
          <cell r="H70">
            <v>0.25</v>
          </cell>
        </row>
        <row r="70">
          <cell r="J70">
            <v>106</v>
          </cell>
          <cell r="K70">
            <v>53</v>
          </cell>
          <cell r="L70">
            <v>27</v>
          </cell>
          <cell r="M70">
            <v>26</v>
          </cell>
        </row>
        <row r="70">
          <cell r="R70">
            <v>106</v>
          </cell>
          <cell r="S70">
            <v>53</v>
          </cell>
          <cell r="T70">
            <v>27</v>
          </cell>
          <cell r="U70">
            <v>26</v>
          </cell>
          <cell r="V70">
            <v>323</v>
          </cell>
          <cell r="W70">
            <v>159</v>
          </cell>
          <cell r="X70">
            <v>164</v>
          </cell>
          <cell r="Y70">
            <v>-243</v>
          </cell>
          <cell r="Z70">
            <v>-106</v>
          </cell>
          <cell r="AA70">
            <v>-137</v>
          </cell>
          <cell r="AB70">
            <v>5000</v>
          </cell>
          <cell r="AC70">
            <v>250</v>
          </cell>
          <cell r="AD70">
            <v>180</v>
          </cell>
          <cell r="AE70">
            <v>70</v>
          </cell>
        </row>
        <row r="71">
          <cell r="B71" t="str">
            <v>桃江县</v>
          </cell>
          <cell r="C71" t="str">
            <v>中部</v>
          </cell>
          <cell r="D71" t="str">
            <v>其他地区</v>
          </cell>
          <cell r="E71" t="str">
            <v>二档</v>
          </cell>
          <cell r="F71">
            <v>0.5</v>
          </cell>
          <cell r="G71">
            <v>0.25</v>
          </cell>
          <cell r="H71">
            <v>0.25</v>
          </cell>
        </row>
        <row r="71">
          <cell r="J71">
            <v>466</v>
          </cell>
          <cell r="K71">
            <v>233</v>
          </cell>
          <cell r="L71">
            <v>117</v>
          </cell>
          <cell r="M71">
            <v>116</v>
          </cell>
        </row>
        <row r="71">
          <cell r="R71">
            <v>466</v>
          </cell>
          <cell r="S71">
            <v>233</v>
          </cell>
          <cell r="T71">
            <v>117</v>
          </cell>
          <cell r="U71">
            <v>116</v>
          </cell>
          <cell r="V71">
            <v>376</v>
          </cell>
          <cell r="W71">
            <v>235</v>
          </cell>
          <cell r="X71">
            <v>141</v>
          </cell>
          <cell r="Y71">
            <v>-26</v>
          </cell>
          <cell r="Z71">
            <v>-2</v>
          </cell>
          <cell r="AA71">
            <v>-24</v>
          </cell>
          <cell r="AB71">
            <v>17500</v>
          </cell>
          <cell r="AC71">
            <v>826</v>
          </cell>
          <cell r="AD71">
            <v>630</v>
          </cell>
          <cell r="AE71">
            <v>196</v>
          </cell>
        </row>
        <row r="72">
          <cell r="B72" t="str">
            <v>安化县</v>
          </cell>
          <cell r="C72" t="str">
            <v>中部</v>
          </cell>
          <cell r="D72" t="str">
            <v>原贫困县</v>
          </cell>
          <cell r="E72" t="str">
            <v>一档</v>
          </cell>
          <cell r="F72">
            <v>0.5</v>
          </cell>
          <cell r="G72">
            <v>0.45</v>
          </cell>
          <cell r="H72">
            <v>0.05</v>
          </cell>
        </row>
        <row r="72">
          <cell r="J72">
            <v>272.59</v>
          </cell>
          <cell r="K72">
            <v>136</v>
          </cell>
          <cell r="L72">
            <v>123</v>
          </cell>
          <cell r="M72">
            <v>13.59</v>
          </cell>
        </row>
        <row r="72">
          <cell r="R72">
            <v>272.59</v>
          </cell>
          <cell r="S72">
            <v>136</v>
          </cell>
          <cell r="T72">
            <v>123</v>
          </cell>
          <cell r="U72">
            <v>13.59</v>
          </cell>
          <cell r="V72">
            <v>787</v>
          </cell>
          <cell r="W72">
            <v>377</v>
          </cell>
          <cell r="X72">
            <v>410</v>
          </cell>
          <cell r="Y72">
            <v>-528</v>
          </cell>
          <cell r="Z72">
            <v>-241</v>
          </cell>
          <cell r="AA72">
            <v>-287</v>
          </cell>
          <cell r="AB72">
            <v>10000</v>
          </cell>
          <cell r="AC72">
            <v>650</v>
          </cell>
          <cell r="AD72">
            <v>360</v>
          </cell>
          <cell r="AE72">
            <v>290</v>
          </cell>
        </row>
        <row r="73">
          <cell r="B73" t="str">
            <v>郴州市小计</v>
          </cell>
        </row>
        <row r="73">
          <cell r="J73">
            <v>3049.95</v>
          </cell>
          <cell r="K73">
            <v>1526</v>
          </cell>
          <cell r="L73">
            <v>965</v>
          </cell>
          <cell r="M73">
            <v>558.95</v>
          </cell>
          <cell r="N73">
            <v>6.9064</v>
          </cell>
          <cell r="O73">
            <v>3.45</v>
          </cell>
          <cell r="P73">
            <v>3.11</v>
          </cell>
          <cell r="Q73">
            <v>0.3464</v>
          </cell>
          <cell r="R73">
            <v>3043.0436</v>
          </cell>
          <cell r="S73">
            <v>1522.55</v>
          </cell>
          <cell r="T73">
            <v>961.89</v>
          </cell>
          <cell r="U73">
            <v>558.6036</v>
          </cell>
          <cell r="V73">
            <v>4462</v>
          </cell>
          <cell r="W73">
            <v>2685</v>
          </cell>
          <cell r="X73">
            <v>1777</v>
          </cell>
          <cell r="Y73">
            <v>-1977</v>
          </cell>
          <cell r="Z73">
            <v>-1162</v>
          </cell>
          <cell r="AA73">
            <v>-815</v>
          </cell>
          <cell r="AB73">
            <v>106032.5</v>
          </cell>
          <cell r="AC73">
            <v>6073</v>
          </cell>
          <cell r="AD73">
            <v>3818</v>
          </cell>
          <cell r="AE73">
            <v>2255</v>
          </cell>
        </row>
        <row r="74">
          <cell r="B74" t="str">
            <v>郴州市本级及所辖区</v>
          </cell>
          <cell r="C74" t="str">
            <v>中部</v>
          </cell>
          <cell r="D74" t="str">
            <v>其他地区</v>
          </cell>
          <cell r="E74" t="str">
            <v>二档</v>
          </cell>
          <cell r="F74">
            <v>0.5</v>
          </cell>
          <cell r="G74">
            <v>0.25</v>
          </cell>
          <cell r="H74">
            <v>0.25</v>
          </cell>
        </row>
        <row r="74">
          <cell r="J74">
            <v>930.28</v>
          </cell>
          <cell r="K74">
            <v>465</v>
          </cell>
          <cell r="L74">
            <v>233</v>
          </cell>
          <cell r="M74">
            <v>232.28</v>
          </cell>
        </row>
        <row r="74">
          <cell r="R74">
            <v>930.28</v>
          </cell>
          <cell r="S74">
            <v>465</v>
          </cell>
          <cell r="T74">
            <v>233</v>
          </cell>
          <cell r="U74">
            <v>232.28</v>
          </cell>
          <cell r="V74">
            <v>1596</v>
          </cell>
          <cell r="W74">
            <v>995</v>
          </cell>
          <cell r="X74">
            <v>601</v>
          </cell>
          <cell r="Y74">
            <v>-898</v>
          </cell>
          <cell r="Z74">
            <v>-530</v>
          </cell>
          <cell r="AA74">
            <v>-368</v>
          </cell>
          <cell r="AB74">
            <v>35222.5</v>
          </cell>
          <cell r="AC74">
            <v>2098</v>
          </cell>
          <cell r="AD74">
            <v>1268</v>
          </cell>
          <cell r="AE74">
            <v>830</v>
          </cell>
        </row>
        <row r="75">
          <cell r="B75" t="str">
            <v>资兴市</v>
          </cell>
          <cell r="C75" t="str">
            <v>中部</v>
          </cell>
          <cell r="D75" t="str">
            <v>其他地区</v>
          </cell>
          <cell r="E75" t="str">
            <v>二档</v>
          </cell>
          <cell r="F75">
            <v>0.5</v>
          </cell>
          <cell r="G75">
            <v>0.25</v>
          </cell>
          <cell r="H75">
            <v>0.25</v>
          </cell>
        </row>
        <row r="75">
          <cell r="J75">
            <v>143</v>
          </cell>
          <cell r="K75">
            <v>72</v>
          </cell>
          <cell r="L75">
            <v>36</v>
          </cell>
          <cell r="M75">
            <v>35</v>
          </cell>
        </row>
        <row r="75">
          <cell r="R75">
            <v>143</v>
          </cell>
          <cell r="S75">
            <v>72</v>
          </cell>
          <cell r="T75">
            <v>36</v>
          </cell>
          <cell r="U75">
            <v>35</v>
          </cell>
          <cell r="V75">
            <v>99</v>
          </cell>
          <cell r="W75">
            <v>55</v>
          </cell>
          <cell r="X75">
            <v>44</v>
          </cell>
          <cell r="Y75">
            <v>9</v>
          </cell>
          <cell r="Z75">
            <v>17</v>
          </cell>
          <cell r="AA75">
            <v>-8</v>
          </cell>
          <cell r="AB75">
            <v>8200</v>
          </cell>
          <cell r="AC75">
            <v>341</v>
          </cell>
          <cell r="AD75">
            <v>295</v>
          </cell>
          <cell r="AE75">
            <v>46</v>
          </cell>
        </row>
        <row r="76">
          <cell r="B76" t="str">
            <v>桂阳县</v>
          </cell>
          <cell r="C76" t="str">
            <v>中部</v>
          </cell>
          <cell r="D76" t="str">
            <v>其他地区</v>
          </cell>
          <cell r="E76" t="str">
            <v>二档</v>
          </cell>
          <cell r="F76">
            <v>0.5</v>
          </cell>
          <cell r="G76">
            <v>0.25</v>
          </cell>
          <cell r="H76">
            <v>0.25</v>
          </cell>
        </row>
        <row r="76">
          <cell r="J76">
            <v>175.48</v>
          </cell>
          <cell r="K76">
            <v>88</v>
          </cell>
          <cell r="L76">
            <v>44</v>
          </cell>
          <cell r="M76">
            <v>43.48</v>
          </cell>
        </row>
        <row r="76">
          <cell r="R76">
            <v>175.48</v>
          </cell>
          <cell r="S76">
            <v>88</v>
          </cell>
          <cell r="T76">
            <v>44</v>
          </cell>
          <cell r="U76">
            <v>43.48</v>
          </cell>
          <cell r="V76">
            <v>214</v>
          </cell>
          <cell r="W76">
            <v>104</v>
          </cell>
          <cell r="X76">
            <v>110</v>
          </cell>
          <cell r="Y76">
            <v>-82</v>
          </cell>
          <cell r="Z76">
            <v>-16</v>
          </cell>
          <cell r="AA76">
            <v>-66</v>
          </cell>
          <cell r="AB76">
            <v>6500</v>
          </cell>
          <cell r="AC76">
            <v>321</v>
          </cell>
          <cell r="AD76">
            <v>234</v>
          </cell>
          <cell r="AE76">
            <v>87</v>
          </cell>
        </row>
        <row r="77">
          <cell r="B77" t="str">
            <v>永兴县</v>
          </cell>
          <cell r="C77" t="str">
            <v>中部</v>
          </cell>
          <cell r="D77" t="str">
            <v>其他地区</v>
          </cell>
          <cell r="E77" t="str">
            <v>二档</v>
          </cell>
          <cell r="F77">
            <v>0.5</v>
          </cell>
          <cell r="G77">
            <v>0.25</v>
          </cell>
          <cell r="H77">
            <v>0.25</v>
          </cell>
        </row>
        <row r="77">
          <cell r="J77">
            <v>200.32</v>
          </cell>
          <cell r="K77">
            <v>100</v>
          </cell>
          <cell r="L77">
            <v>50</v>
          </cell>
          <cell r="M77">
            <v>50.32</v>
          </cell>
        </row>
        <row r="77">
          <cell r="R77">
            <v>200.32</v>
          </cell>
          <cell r="S77">
            <v>100</v>
          </cell>
          <cell r="T77">
            <v>50</v>
          </cell>
          <cell r="U77">
            <v>50.32</v>
          </cell>
          <cell r="V77">
            <v>219</v>
          </cell>
          <cell r="W77">
            <v>128</v>
          </cell>
          <cell r="X77">
            <v>91</v>
          </cell>
          <cell r="Y77">
            <v>-69</v>
          </cell>
          <cell r="Z77">
            <v>-28</v>
          </cell>
          <cell r="AA77">
            <v>-41</v>
          </cell>
          <cell r="AB77">
            <v>7860</v>
          </cell>
          <cell r="AC77">
            <v>340</v>
          </cell>
          <cell r="AD77">
            <v>283</v>
          </cell>
          <cell r="AE77">
            <v>57</v>
          </cell>
        </row>
        <row r="78">
          <cell r="B78" t="str">
            <v>临武县</v>
          </cell>
          <cell r="C78" t="str">
            <v>中部</v>
          </cell>
          <cell r="D78" t="str">
            <v>其他地区</v>
          </cell>
          <cell r="E78" t="str">
            <v>二档</v>
          </cell>
          <cell r="F78">
            <v>0.5</v>
          </cell>
          <cell r="G78">
            <v>0.25</v>
          </cell>
          <cell r="H78">
            <v>0.25</v>
          </cell>
        </row>
        <row r="78">
          <cell r="J78">
            <v>353.28</v>
          </cell>
          <cell r="K78">
            <v>177</v>
          </cell>
          <cell r="L78">
            <v>88</v>
          </cell>
          <cell r="M78">
            <v>88.28</v>
          </cell>
        </row>
        <row r="78">
          <cell r="R78">
            <v>353.28</v>
          </cell>
          <cell r="S78">
            <v>177</v>
          </cell>
          <cell r="T78">
            <v>88</v>
          </cell>
          <cell r="U78">
            <v>88.28</v>
          </cell>
          <cell r="V78">
            <v>524</v>
          </cell>
          <cell r="W78">
            <v>343</v>
          </cell>
          <cell r="X78">
            <v>181</v>
          </cell>
          <cell r="Y78">
            <v>-259</v>
          </cell>
          <cell r="Z78">
            <v>-166</v>
          </cell>
          <cell r="AA78">
            <v>-93</v>
          </cell>
          <cell r="AB78">
            <v>14390</v>
          </cell>
          <cell r="AC78">
            <v>806</v>
          </cell>
          <cell r="AD78">
            <v>518</v>
          </cell>
          <cell r="AE78">
            <v>288</v>
          </cell>
        </row>
        <row r="79">
          <cell r="B79" t="str">
            <v>嘉禾县</v>
          </cell>
          <cell r="C79" t="str">
            <v>中部</v>
          </cell>
          <cell r="D79" t="str">
            <v>其他地区</v>
          </cell>
          <cell r="E79" t="str">
            <v>二档</v>
          </cell>
          <cell r="F79">
            <v>0.5</v>
          </cell>
          <cell r="G79">
            <v>0.25</v>
          </cell>
          <cell r="H79">
            <v>0.25</v>
          </cell>
        </row>
        <row r="79">
          <cell r="J79">
            <v>238.72</v>
          </cell>
          <cell r="K79">
            <v>119</v>
          </cell>
          <cell r="L79">
            <v>60</v>
          </cell>
          <cell r="M79">
            <v>59.72</v>
          </cell>
        </row>
        <row r="79">
          <cell r="R79">
            <v>238.72</v>
          </cell>
          <cell r="S79">
            <v>119</v>
          </cell>
          <cell r="T79">
            <v>60</v>
          </cell>
          <cell r="U79">
            <v>59.72</v>
          </cell>
          <cell r="V79">
            <v>219</v>
          </cell>
          <cell r="W79">
            <v>127</v>
          </cell>
          <cell r="X79">
            <v>92</v>
          </cell>
          <cell r="Y79">
            <v>-40</v>
          </cell>
          <cell r="Z79">
            <v>-8</v>
          </cell>
          <cell r="AA79">
            <v>-32</v>
          </cell>
          <cell r="AB79">
            <v>6900</v>
          </cell>
          <cell r="AC79">
            <v>354</v>
          </cell>
          <cell r="AD79">
            <v>248</v>
          </cell>
          <cell r="AE79">
            <v>106</v>
          </cell>
        </row>
        <row r="80">
          <cell r="B80" t="str">
            <v>宜章县</v>
          </cell>
          <cell r="C80" t="str">
            <v>中部</v>
          </cell>
          <cell r="D80" t="str">
            <v>原贫困县</v>
          </cell>
          <cell r="E80" t="str">
            <v>一档</v>
          </cell>
          <cell r="F80">
            <v>0.5</v>
          </cell>
          <cell r="G80">
            <v>0.45</v>
          </cell>
          <cell r="H80">
            <v>0.05</v>
          </cell>
        </row>
        <row r="80">
          <cell r="J80">
            <v>184.31</v>
          </cell>
          <cell r="K80">
            <v>92</v>
          </cell>
          <cell r="L80">
            <v>83</v>
          </cell>
          <cell r="M80">
            <v>9.31</v>
          </cell>
        </row>
        <row r="80">
          <cell r="R80">
            <v>184.31</v>
          </cell>
          <cell r="S80">
            <v>92</v>
          </cell>
          <cell r="T80">
            <v>83</v>
          </cell>
          <cell r="U80">
            <v>9.31</v>
          </cell>
          <cell r="V80">
            <v>444</v>
          </cell>
          <cell r="W80">
            <v>149</v>
          </cell>
          <cell r="X80">
            <v>295</v>
          </cell>
          <cell r="Y80">
            <v>-269</v>
          </cell>
          <cell r="Z80">
            <v>-57</v>
          </cell>
          <cell r="AA80">
            <v>-212</v>
          </cell>
          <cell r="AB80">
            <v>6800</v>
          </cell>
          <cell r="AC80">
            <v>469</v>
          </cell>
          <cell r="AD80">
            <v>245</v>
          </cell>
          <cell r="AE80">
            <v>224</v>
          </cell>
        </row>
        <row r="81">
          <cell r="B81" t="str">
            <v>安仁县</v>
          </cell>
          <cell r="C81" t="str">
            <v>中部</v>
          </cell>
          <cell r="D81" t="str">
            <v>原贫困县</v>
          </cell>
          <cell r="E81" t="str">
            <v>一档</v>
          </cell>
          <cell r="F81">
            <v>0.5</v>
          </cell>
          <cell r="G81">
            <v>0.45</v>
          </cell>
          <cell r="H81">
            <v>0.05</v>
          </cell>
        </row>
        <row r="81">
          <cell r="J81">
            <v>361.56</v>
          </cell>
          <cell r="K81">
            <v>181</v>
          </cell>
          <cell r="L81">
            <v>163</v>
          </cell>
          <cell r="M81">
            <v>17.56</v>
          </cell>
        </row>
        <row r="81">
          <cell r="R81">
            <v>361.56</v>
          </cell>
          <cell r="S81">
            <v>181</v>
          </cell>
          <cell r="T81">
            <v>163</v>
          </cell>
          <cell r="U81">
            <v>17.56</v>
          </cell>
          <cell r="V81">
            <v>326</v>
          </cell>
          <cell r="W81">
            <v>235</v>
          </cell>
          <cell r="X81">
            <v>91</v>
          </cell>
          <cell r="Y81">
            <v>18</v>
          </cell>
          <cell r="Z81">
            <v>-54</v>
          </cell>
          <cell r="AA81">
            <v>72</v>
          </cell>
          <cell r="AB81">
            <v>11100</v>
          </cell>
          <cell r="AC81">
            <v>588</v>
          </cell>
          <cell r="AD81">
            <v>400</v>
          </cell>
          <cell r="AE81">
            <v>188</v>
          </cell>
        </row>
        <row r="82">
          <cell r="B82" t="str">
            <v>桂东县</v>
          </cell>
          <cell r="C82" t="str">
            <v>中部</v>
          </cell>
          <cell r="D82" t="str">
            <v>原贫困县</v>
          </cell>
          <cell r="E82" t="str">
            <v>一档</v>
          </cell>
          <cell r="F82">
            <v>0.5</v>
          </cell>
          <cell r="G82">
            <v>0.45</v>
          </cell>
          <cell r="H82">
            <v>0.05</v>
          </cell>
        </row>
        <row r="82">
          <cell r="J82">
            <v>280</v>
          </cell>
          <cell r="K82">
            <v>140</v>
          </cell>
          <cell r="L82">
            <v>126</v>
          </cell>
          <cell r="M82">
            <v>14</v>
          </cell>
          <cell r="N82">
            <v>6.9064</v>
          </cell>
          <cell r="O82">
            <v>3.45</v>
          </cell>
          <cell r="P82">
            <v>3.11</v>
          </cell>
          <cell r="Q82">
            <v>0.3464</v>
          </cell>
          <cell r="R82">
            <v>273.0936</v>
          </cell>
          <cell r="S82">
            <v>136.55</v>
          </cell>
          <cell r="T82">
            <v>122.89</v>
          </cell>
          <cell r="U82">
            <v>13.6536</v>
          </cell>
          <cell r="V82">
            <v>403</v>
          </cell>
          <cell r="W82">
            <v>253</v>
          </cell>
          <cell r="X82">
            <v>150</v>
          </cell>
          <cell r="Y82">
            <v>-143</v>
          </cell>
          <cell r="Z82">
            <v>-116</v>
          </cell>
          <cell r="AA82">
            <v>-27</v>
          </cell>
          <cell r="AB82">
            <v>5600</v>
          </cell>
          <cell r="AC82">
            <v>402</v>
          </cell>
          <cell r="AD82">
            <v>202</v>
          </cell>
          <cell r="AE82">
            <v>200</v>
          </cell>
        </row>
        <row r="83">
          <cell r="B83" t="str">
            <v>汝城县</v>
          </cell>
          <cell r="C83" t="str">
            <v>中部</v>
          </cell>
          <cell r="D83" t="str">
            <v>原贫困县</v>
          </cell>
          <cell r="E83" t="str">
            <v>一档</v>
          </cell>
          <cell r="F83">
            <v>0.5</v>
          </cell>
          <cell r="G83">
            <v>0.45</v>
          </cell>
          <cell r="H83">
            <v>0.05</v>
          </cell>
        </row>
        <row r="83">
          <cell r="J83">
            <v>183</v>
          </cell>
          <cell r="K83">
            <v>92</v>
          </cell>
          <cell r="L83">
            <v>82</v>
          </cell>
          <cell r="M83">
            <v>9</v>
          </cell>
        </row>
        <row r="83">
          <cell r="R83">
            <v>183</v>
          </cell>
          <cell r="S83">
            <v>92</v>
          </cell>
          <cell r="T83">
            <v>82</v>
          </cell>
          <cell r="U83">
            <v>9</v>
          </cell>
          <cell r="V83">
            <v>418</v>
          </cell>
          <cell r="W83">
            <v>296</v>
          </cell>
          <cell r="X83">
            <v>122</v>
          </cell>
          <cell r="Y83">
            <v>-244</v>
          </cell>
          <cell r="Z83">
            <v>-204</v>
          </cell>
          <cell r="AA83">
            <v>-40</v>
          </cell>
          <cell r="AB83">
            <v>3460</v>
          </cell>
          <cell r="AC83">
            <v>354</v>
          </cell>
          <cell r="AD83">
            <v>125</v>
          </cell>
          <cell r="AE83">
            <v>229</v>
          </cell>
        </row>
        <row r="84">
          <cell r="B84" t="str">
            <v>永州市小计</v>
          </cell>
        </row>
        <row r="84">
          <cell r="J84">
            <v>3988.228649</v>
          </cell>
          <cell r="K84">
            <v>1994</v>
          </cell>
          <cell r="L84">
            <v>1338</v>
          </cell>
          <cell r="M84">
            <v>656.228649</v>
          </cell>
          <cell r="N84">
            <v>169.24</v>
          </cell>
          <cell r="O84">
            <v>84.62</v>
          </cell>
          <cell r="P84">
            <v>65.68</v>
          </cell>
          <cell r="Q84">
            <v>18.94</v>
          </cell>
          <cell r="R84">
            <v>3818.988649</v>
          </cell>
          <cell r="S84">
            <v>1909.38</v>
          </cell>
          <cell r="T84">
            <v>1272.32</v>
          </cell>
          <cell r="U84">
            <v>637.288649</v>
          </cell>
          <cell r="V84">
            <v>5951</v>
          </cell>
          <cell r="W84">
            <v>3440</v>
          </cell>
          <cell r="X84">
            <v>2511</v>
          </cell>
          <cell r="Y84">
            <v>-2769</v>
          </cell>
          <cell r="Z84">
            <v>-1531</v>
          </cell>
          <cell r="AA84">
            <v>-1238</v>
          </cell>
          <cell r="AB84">
            <v>116497</v>
          </cell>
          <cell r="AC84">
            <v>7101</v>
          </cell>
          <cell r="AD84">
            <v>4193</v>
          </cell>
          <cell r="AE84">
            <v>2908</v>
          </cell>
        </row>
        <row r="85">
          <cell r="B85" t="str">
            <v>永州市本级及所辖区</v>
          </cell>
          <cell r="C85" t="str">
            <v>中部</v>
          </cell>
          <cell r="D85" t="str">
            <v>其他地区</v>
          </cell>
          <cell r="E85" t="str">
            <v>二档</v>
          </cell>
          <cell r="F85">
            <v>0.5</v>
          </cell>
          <cell r="G85">
            <v>0.25</v>
          </cell>
          <cell r="H85">
            <v>0.25</v>
          </cell>
        </row>
        <row r="85">
          <cell r="J85">
            <v>664</v>
          </cell>
          <cell r="K85">
            <v>332</v>
          </cell>
          <cell r="L85">
            <v>166</v>
          </cell>
          <cell r="M85">
            <v>166</v>
          </cell>
        </row>
        <row r="85">
          <cell r="R85">
            <v>664</v>
          </cell>
          <cell r="S85">
            <v>332</v>
          </cell>
          <cell r="T85">
            <v>166</v>
          </cell>
          <cell r="U85">
            <v>166</v>
          </cell>
          <cell r="V85">
            <v>872</v>
          </cell>
          <cell r="W85">
            <v>474</v>
          </cell>
          <cell r="X85">
            <v>398</v>
          </cell>
          <cell r="Y85">
            <v>-374</v>
          </cell>
          <cell r="Z85">
            <v>-142</v>
          </cell>
          <cell r="AA85">
            <v>-232</v>
          </cell>
          <cell r="AB85">
            <v>21190</v>
          </cell>
          <cell r="AC85">
            <v>1159</v>
          </cell>
          <cell r="AD85">
            <v>763</v>
          </cell>
          <cell r="AE85">
            <v>396</v>
          </cell>
        </row>
        <row r="86">
          <cell r="B86" t="str">
            <v>江华县</v>
          </cell>
          <cell r="C86" t="str">
            <v>中部</v>
          </cell>
          <cell r="D86" t="str">
            <v>原贫困县</v>
          </cell>
          <cell r="E86" t="str">
            <v>一档</v>
          </cell>
          <cell r="F86">
            <v>0.5</v>
          </cell>
          <cell r="G86">
            <v>0.45</v>
          </cell>
          <cell r="H86">
            <v>0.05</v>
          </cell>
        </row>
        <row r="86">
          <cell r="J86">
            <v>244.57</v>
          </cell>
          <cell r="K86">
            <v>122</v>
          </cell>
          <cell r="L86">
            <v>110</v>
          </cell>
          <cell r="M86">
            <v>12.57</v>
          </cell>
        </row>
        <row r="86">
          <cell r="R86">
            <v>244.57</v>
          </cell>
          <cell r="S86">
            <v>122</v>
          </cell>
          <cell r="T86">
            <v>110</v>
          </cell>
          <cell r="U86">
            <v>12.57</v>
          </cell>
          <cell r="V86">
            <v>472</v>
          </cell>
          <cell r="W86">
            <v>314</v>
          </cell>
          <cell r="X86">
            <v>158</v>
          </cell>
          <cell r="Y86">
            <v>-240</v>
          </cell>
          <cell r="Z86">
            <v>-192</v>
          </cell>
          <cell r="AA86">
            <v>-48</v>
          </cell>
          <cell r="AB86">
            <v>8817</v>
          </cell>
          <cell r="AC86">
            <v>560</v>
          </cell>
          <cell r="AD86">
            <v>317</v>
          </cell>
          <cell r="AE86">
            <v>243</v>
          </cell>
        </row>
        <row r="87">
          <cell r="B87" t="str">
            <v>祁阳县</v>
          </cell>
          <cell r="C87" t="str">
            <v>中部</v>
          </cell>
          <cell r="D87" t="str">
            <v>其他地区</v>
          </cell>
          <cell r="E87" t="str">
            <v>二档</v>
          </cell>
          <cell r="F87">
            <v>0.5</v>
          </cell>
          <cell r="G87">
            <v>0.25</v>
          </cell>
          <cell r="H87">
            <v>0.25</v>
          </cell>
        </row>
        <row r="87">
          <cell r="J87">
            <v>503</v>
          </cell>
          <cell r="K87">
            <v>252</v>
          </cell>
          <cell r="L87">
            <v>126</v>
          </cell>
          <cell r="M87">
            <v>125</v>
          </cell>
        </row>
        <row r="87">
          <cell r="R87">
            <v>503</v>
          </cell>
          <cell r="S87">
            <v>252</v>
          </cell>
          <cell r="T87">
            <v>126</v>
          </cell>
          <cell r="U87">
            <v>125</v>
          </cell>
          <cell r="V87">
            <v>711</v>
          </cell>
          <cell r="W87">
            <v>465</v>
          </cell>
          <cell r="X87">
            <v>246</v>
          </cell>
          <cell r="Y87">
            <v>-333</v>
          </cell>
          <cell r="Z87">
            <v>-213</v>
          </cell>
          <cell r="AA87">
            <v>-120</v>
          </cell>
          <cell r="AB87">
            <v>19500</v>
          </cell>
          <cell r="AC87">
            <v>904</v>
          </cell>
          <cell r="AD87">
            <v>702</v>
          </cell>
          <cell r="AE87">
            <v>202</v>
          </cell>
        </row>
        <row r="88">
          <cell r="B88" t="str">
            <v>东安县</v>
          </cell>
          <cell r="C88" t="str">
            <v>中部</v>
          </cell>
          <cell r="D88" t="str">
            <v>其他地区</v>
          </cell>
          <cell r="E88" t="str">
            <v>二档</v>
          </cell>
          <cell r="F88">
            <v>0.5</v>
          </cell>
          <cell r="G88">
            <v>0.25</v>
          </cell>
          <cell r="H88">
            <v>0.25</v>
          </cell>
        </row>
        <row r="88">
          <cell r="J88">
            <v>88</v>
          </cell>
          <cell r="K88">
            <v>44</v>
          </cell>
          <cell r="L88">
            <v>22</v>
          </cell>
          <cell r="M88">
            <v>22</v>
          </cell>
        </row>
        <row r="88">
          <cell r="R88">
            <v>88</v>
          </cell>
          <cell r="S88">
            <v>44</v>
          </cell>
          <cell r="T88">
            <v>22</v>
          </cell>
          <cell r="U88">
            <v>22</v>
          </cell>
          <cell r="V88">
            <v>179</v>
          </cell>
          <cell r="W88">
            <v>97</v>
          </cell>
          <cell r="X88">
            <v>82</v>
          </cell>
          <cell r="Y88">
            <v>-113</v>
          </cell>
          <cell r="Z88">
            <v>-53</v>
          </cell>
          <cell r="AA88">
            <v>-60</v>
          </cell>
          <cell r="AB88">
            <v>4000</v>
          </cell>
          <cell r="AC88">
            <v>225</v>
          </cell>
          <cell r="AD88">
            <v>144</v>
          </cell>
          <cell r="AE88">
            <v>81</v>
          </cell>
        </row>
        <row r="89">
          <cell r="B89" t="str">
            <v>蓝山县</v>
          </cell>
          <cell r="C89" t="str">
            <v>中部</v>
          </cell>
          <cell r="D89" t="str">
            <v>其他地区</v>
          </cell>
          <cell r="E89" t="str">
            <v>二档</v>
          </cell>
          <cell r="F89">
            <v>0.5</v>
          </cell>
          <cell r="G89">
            <v>0.25</v>
          </cell>
          <cell r="H89">
            <v>0.25</v>
          </cell>
        </row>
        <row r="89">
          <cell r="J89">
            <v>569.05</v>
          </cell>
          <cell r="K89">
            <v>285</v>
          </cell>
          <cell r="L89">
            <v>142</v>
          </cell>
          <cell r="M89">
            <v>142.05</v>
          </cell>
          <cell r="N89">
            <v>52.4</v>
          </cell>
          <cell r="O89">
            <v>26.2</v>
          </cell>
          <cell r="P89">
            <v>13.1</v>
          </cell>
          <cell r="Q89">
            <v>13.1</v>
          </cell>
          <cell r="R89">
            <v>516.65</v>
          </cell>
          <cell r="S89">
            <v>258.8</v>
          </cell>
          <cell r="T89">
            <v>128.9</v>
          </cell>
          <cell r="U89">
            <v>128.95</v>
          </cell>
          <cell r="V89">
            <v>368</v>
          </cell>
          <cell r="W89">
            <v>261</v>
          </cell>
          <cell r="X89">
            <v>107</v>
          </cell>
          <cell r="Y89">
            <v>20</v>
          </cell>
          <cell r="Z89">
            <v>-2</v>
          </cell>
          <cell r="AA89">
            <v>22</v>
          </cell>
          <cell r="AB89">
            <v>1250</v>
          </cell>
          <cell r="AC89">
            <v>172</v>
          </cell>
          <cell r="AD89">
            <v>45</v>
          </cell>
          <cell r="AE89">
            <v>127</v>
          </cell>
        </row>
        <row r="90">
          <cell r="B90" t="str">
            <v>道县</v>
          </cell>
          <cell r="C90" t="str">
            <v>中部</v>
          </cell>
          <cell r="D90" t="str">
            <v>其他地区</v>
          </cell>
          <cell r="E90" t="str">
            <v>二档</v>
          </cell>
          <cell r="F90">
            <v>0.5</v>
          </cell>
          <cell r="G90">
            <v>0.25</v>
          </cell>
          <cell r="H90">
            <v>0.25</v>
          </cell>
        </row>
        <row r="90">
          <cell r="J90">
            <v>458.07</v>
          </cell>
          <cell r="K90">
            <v>229</v>
          </cell>
          <cell r="L90">
            <v>115</v>
          </cell>
          <cell r="M90">
            <v>114.07</v>
          </cell>
        </row>
        <row r="90">
          <cell r="R90">
            <v>458.07</v>
          </cell>
          <cell r="S90">
            <v>229</v>
          </cell>
          <cell r="T90">
            <v>115</v>
          </cell>
          <cell r="U90">
            <v>114.07</v>
          </cell>
          <cell r="V90">
            <v>500</v>
          </cell>
          <cell r="W90">
            <v>237</v>
          </cell>
          <cell r="X90">
            <v>263</v>
          </cell>
          <cell r="Y90">
            <v>-156</v>
          </cell>
          <cell r="Z90">
            <v>-8</v>
          </cell>
          <cell r="AA90">
            <v>-148</v>
          </cell>
          <cell r="AB90">
            <v>17000</v>
          </cell>
          <cell r="AC90">
            <v>811</v>
          </cell>
          <cell r="AD90">
            <v>612</v>
          </cell>
          <cell r="AE90">
            <v>199</v>
          </cell>
        </row>
        <row r="91">
          <cell r="B91" t="str">
            <v>新田县</v>
          </cell>
          <cell r="C91" t="str">
            <v>中部</v>
          </cell>
          <cell r="D91" t="str">
            <v>原贫困县</v>
          </cell>
          <cell r="E91" t="str">
            <v>一档</v>
          </cell>
          <cell r="F91">
            <v>0.5</v>
          </cell>
          <cell r="G91">
            <v>0.45</v>
          </cell>
          <cell r="H91">
            <v>0.05</v>
          </cell>
        </row>
        <row r="91">
          <cell r="J91">
            <v>270.99</v>
          </cell>
          <cell r="K91">
            <v>135</v>
          </cell>
          <cell r="L91">
            <v>122</v>
          </cell>
          <cell r="M91">
            <v>13.99</v>
          </cell>
        </row>
        <row r="91">
          <cell r="R91">
            <v>270.99</v>
          </cell>
          <cell r="S91">
            <v>135</v>
          </cell>
          <cell r="T91">
            <v>122</v>
          </cell>
          <cell r="U91">
            <v>13.99</v>
          </cell>
          <cell r="V91">
            <v>655</v>
          </cell>
          <cell r="W91">
            <v>415</v>
          </cell>
          <cell r="X91">
            <v>240</v>
          </cell>
          <cell r="Y91">
            <v>-398</v>
          </cell>
          <cell r="Z91">
            <v>-280</v>
          </cell>
          <cell r="AA91">
            <v>-118</v>
          </cell>
          <cell r="AB91">
            <v>6300</v>
          </cell>
          <cell r="AC91">
            <v>568</v>
          </cell>
          <cell r="AD91">
            <v>227</v>
          </cell>
          <cell r="AE91">
            <v>341</v>
          </cell>
        </row>
        <row r="92">
          <cell r="B92" t="str">
            <v>宁远县</v>
          </cell>
          <cell r="C92" t="str">
            <v>中部</v>
          </cell>
          <cell r="D92" t="str">
            <v>原贫困县</v>
          </cell>
          <cell r="E92" t="str">
            <v>一档</v>
          </cell>
          <cell r="F92">
            <v>0.5</v>
          </cell>
          <cell r="G92">
            <v>0.45</v>
          </cell>
          <cell r="H92">
            <v>0.05</v>
          </cell>
        </row>
        <row r="92">
          <cell r="J92">
            <v>426.7</v>
          </cell>
          <cell r="K92">
            <v>213</v>
          </cell>
          <cell r="L92">
            <v>192</v>
          </cell>
          <cell r="M92">
            <v>21.7</v>
          </cell>
          <cell r="N92">
            <v>93.8</v>
          </cell>
          <cell r="O92">
            <v>46.9</v>
          </cell>
          <cell r="P92">
            <v>42.21</v>
          </cell>
          <cell r="Q92">
            <v>4.69000000000001</v>
          </cell>
          <cell r="R92">
            <v>332.9</v>
          </cell>
          <cell r="S92">
            <v>166.1</v>
          </cell>
          <cell r="T92">
            <v>149.79</v>
          </cell>
          <cell r="U92">
            <v>17.01</v>
          </cell>
          <cell r="V92">
            <v>521</v>
          </cell>
          <cell r="W92">
            <v>330</v>
          </cell>
          <cell r="X92">
            <v>191</v>
          </cell>
          <cell r="Y92">
            <v>-205</v>
          </cell>
          <cell r="Z92">
            <v>-164</v>
          </cell>
          <cell r="AA92">
            <v>-41</v>
          </cell>
          <cell r="AB92">
            <v>20000</v>
          </cell>
          <cell r="AC92">
            <v>977</v>
          </cell>
          <cell r="AD92">
            <v>720</v>
          </cell>
          <cell r="AE92">
            <v>257</v>
          </cell>
        </row>
        <row r="93">
          <cell r="B93" t="str">
            <v>江永县</v>
          </cell>
          <cell r="C93" t="str">
            <v>中部</v>
          </cell>
          <cell r="D93" t="str">
            <v>原贫困县</v>
          </cell>
          <cell r="E93" t="str">
            <v>一档</v>
          </cell>
          <cell r="F93">
            <v>0.5</v>
          </cell>
          <cell r="G93">
            <v>0.45</v>
          </cell>
          <cell r="H93">
            <v>0.05</v>
          </cell>
        </row>
        <row r="93">
          <cell r="J93">
            <v>252.098649</v>
          </cell>
          <cell r="K93">
            <v>126</v>
          </cell>
          <cell r="L93">
            <v>113</v>
          </cell>
          <cell r="M93">
            <v>13.098649</v>
          </cell>
        </row>
        <row r="93">
          <cell r="R93">
            <v>252.098649</v>
          </cell>
          <cell r="S93">
            <v>126</v>
          </cell>
          <cell r="T93">
            <v>113</v>
          </cell>
          <cell r="U93">
            <v>13.098649</v>
          </cell>
          <cell r="V93">
            <v>455</v>
          </cell>
          <cell r="W93">
            <v>291</v>
          </cell>
          <cell r="X93">
            <v>164</v>
          </cell>
          <cell r="Y93">
            <v>-216</v>
          </cell>
          <cell r="Z93">
            <v>-165</v>
          </cell>
          <cell r="AA93">
            <v>-51</v>
          </cell>
          <cell r="AB93">
            <v>700</v>
          </cell>
          <cell r="AC93">
            <v>249</v>
          </cell>
          <cell r="AD93">
            <v>25</v>
          </cell>
          <cell r="AE93">
            <v>224</v>
          </cell>
        </row>
        <row r="94">
          <cell r="B94" t="str">
            <v>双牌县</v>
          </cell>
          <cell r="C94" t="str">
            <v>中部</v>
          </cell>
          <cell r="D94" t="str">
            <v>原贫困县</v>
          </cell>
          <cell r="E94" t="str">
            <v>一档</v>
          </cell>
          <cell r="F94">
            <v>0.5</v>
          </cell>
          <cell r="G94">
            <v>0.45</v>
          </cell>
          <cell r="H94">
            <v>0.05</v>
          </cell>
        </row>
        <row r="94">
          <cell r="J94">
            <v>511.75</v>
          </cell>
          <cell r="K94">
            <v>256</v>
          </cell>
          <cell r="L94">
            <v>230</v>
          </cell>
          <cell r="M94">
            <v>25.75</v>
          </cell>
          <cell r="N94">
            <v>23.04</v>
          </cell>
          <cell r="O94">
            <v>11.52</v>
          </cell>
          <cell r="P94">
            <v>10.37</v>
          </cell>
          <cell r="Q94">
            <v>1.15</v>
          </cell>
          <cell r="R94">
            <v>488.71</v>
          </cell>
          <cell r="S94">
            <v>244.48</v>
          </cell>
          <cell r="T94">
            <v>219.63</v>
          </cell>
          <cell r="U94">
            <v>24.6</v>
          </cell>
          <cell r="V94">
            <v>1218</v>
          </cell>
          <cell r="W94">
            <v>556</v>
          </cell>
          <cell r="X94">
            <v>662</v>
          </cell>
          <cell r="Y94">
            <v>-754</v>
          </cell>
          <cell r="Z94">
            <v>-312</v>
          </cell>
          <cell r="AA94">
            <v>-442</v>
          </cell>
          <cell r="AB94">
            <v>17740</v>
          </cell>
          <cell r="AC94">
            <v>1476</v>
          </cell>
          <cell r="AD94">
            <v>638</v>
          </cell>
          <cell r="AE94">
            <v>838</v>
          </cell>
        </row>
        <row r="95">
          <cell r="B95" t="str">
            <v>怀化市小计</v>
          </cell>
        </row>
        <row r="95">
          <cell r="J95">
            <v>1779.011551</v>
          </cell>
          <cell r="K95">
            <v>889</v>
          </cell>
          <cell r="L95">
            <v>800</v>
          </cell>
          <cell r="M95">
            <v>90.011551</v>
          </cell>
        </row>
        <row r="95">
          <cell r="R95">
            <v>1779.011551</v>
          </cell>
          <cell r="S95">
            <v>889</v>
          </cell>
          <cell r="T95">
            <v>800</v>
          </cell>
          <cell r="U95">
            <v>90.011551</v>
          </cell>
          <cell r="V95">
            <v>2622</v>
          </cell>
          <cell r="W95">
            <v>1414</v>
          </cell>
          <cell r="X95">
            <v>1208</v>
          </cell>
          <cell r="Y95">
            <v>-933</v>
          </cell>
          <cell r="Z95">
            <v>-525</v>
          </cell>
          <cell r="AA95">
            <v>-408</v>
          </cell>
          <cell r="AB95">
            <v>55934</v>
          </cell>
          <cell r="AC95">
            <v>3578</v>
          </cell>
          <cell r="AD95">
            <v>2013</v>
          </cell>
          <cell r="AE95">
            <v>1565</v>
          </cell>
        </row>
        <row r="96">
          <cell r="B96" t="str">
            <v>怀化市本级及所辖区</v>
          </cell>
          <cell r="C96" t="str">
            <v>中部</v>
          </cell>
          <cell r="D96" t="str">
            <v>原贫困县</v>
          </cell>
          <cell r="E96" t="str">
            <v>一档</v>
          </cell>
          <cell r="F96">
            <v>0.5</v>
          </cell>
          <cell r="G96">
            <v>0.45</v>
          </cell>
          <cell r="H96">
            <v>0.05</v>
          </cell>
        </row>
        <row r="96">
          <cell r="J96">
            <v>564.11</v>
          </cell>
          <cell r="K96">
            <v>282</v>
          </cell>
          <cell r="L96">
            <v>254</v>
          </cell>
          <cell r="M96">
            <v>28.11</v>
          </cell>
        </row>
        <row r="96">
          <cell r="R96">
            <v>564.11</v>
          </cell>
          <cell r="S96">
            <v>282</v>
          </cell>
          <cell r="T96">
            <v>254</v>
          </cell>
          <cell r="U96">
            <v>28.11</v>
          </cell>
          <cell r="V96">
            <v>682</v>
          </cell>
          <cell r="W96">
            <v>309</v>
          </cell>
          <cell r="X96">
            <v>373</v>
          </cell>
          <cell r="Y96">
            <v>-146</v>
          </cell>
          <cell r="Z96">
            <v>-27</v>
          </cell>
          <cell r="AA96">
            <v>-119</v>
          </cell>
          <cell r="AB96">
            <v>22574</v>
          </cell>
          <cell r="AC96">
            <v>1278</v>
          </cell>
          <cell r="AD96">
            <v>812</v>
          </cell>
          <cell r="AE96">
            <v>466</v>
          </cell>
        </row>
        <row r="97">
          <cell r="B97" t="str">
            <v>沅陵县</v>
          </cell>
          <cell r="C97" t="str">
            <v>中部</v>
          </cell>
          <cell r="D97" t="str">
            <v>原贫困县</v>
          </cell>
          <cell r="E97" t="str">
            <v>一档</v>
          </cell>
          <cell r="F97">
            <v>0.5</v>
          </cell>
          <cell r="G97">
            <v>0.45</v>
          </cell>
          <cell r="H97">
            <v>0.05</v>
          </cell>
        </row>
        <row r="97">
          <cell r="J97">
            <v>121.74</v>
          </cell>
          <cell r="K97">
            <v>61</v>
          </cell>
          <cell r="L97">
            <v>55</v>
          </cell>
          <cell r="M97">
            <v>5.74000000000001</v>
          </cell>
        </row>
        <row r="97">
          <cell r="R97">
            <v>121.74</v>
          </cell>
          <cell r="S97">
            <v>61</v>
          </cell>
          <cell r="T97">
            <v>55</v>
          </cell>
          <cell r="U97">
            <v>5.74000000000001</v>
          </cell>
          <cell r="V97">
            <v>152</v>
          </cell>
          <cell r="W97">
            <v>98</v>
          </cell>
          <cell r="X97">
            <v>54</v>
          </cell>
          <cell r="Y97">
            <v>-36</v>
          </cell>
          <cell r="Z97">
            <v>-37</v>
          </cell>
          <cell r="AA97">
            <v>1</v>
          </cell>
          <cell r="AB97">
            <v>4820</v>
          </cell>
          <cell r="AC97">
            <v>252</v>
          </cell>
          <cell r="AD97">
            <v>173</v>
          </cell>
          <cell r="AE97">
            <v>79</v>
          </cell>
        </row>
        <row r="98">
          <cell r="B98" t="str">
            <v>辰溪县</v>
          </cell>
          <cell r="C98" t="str">
            <v>中部</v>
          </cell>
          <cell r="D98" t="str">
            <v>原贫困县</v>
          </cell>
          <cell r="E98" t="str">
            <v>一档</v>
          </cell>
          <cell r="F98">
            <v>0.5</v>
          </cell>
          <cell r="G98">
            <v>0.45</v>
          </cell>
          <cell r="H98">
            <v>0.05</v>
          </cell>
        </row>
        <row r="98">
          <cell r="J98">
            <v>103.31</v>
          </cell>
          <cell r="K98">
            <v>52</v>
          </cell>
          <cell r="L98">
            <v>46</v>
          </cell>
          <cell r="M98">
            <v>5.31</v>
          </cell>
        </row>
        <row r="98">
          <cell r="R98">
            <v>103.31</v>
          </cell>
          <cell r="S98">
            <v>52</v>
          </cell>
          <cell r="T98">
            <v>46</v>
          </cell>
          <cell r="U98">
            <v>5.31</v>
          </cell>
          <cell r="V98">
            <v>177</v>
          </cell>
          <cell r="W98">
            <v>84</v>
          </cell>
          <cell r="X98">
            <v>93</v>
          </cell>
          <cell r="Y98">
            <v>-79</v>
          </cell>
          <cell r="Z98">
            <v>-32</v>
          </cell>
          <cell r="AA98">
            <v>-47</v>
          </cell>
          <cell r="AB98">
            <v>3352</v>
          </cell>
          <cell r="AC98">
            <v>249</v>
          </cell>
          <cell r="AD98">
            <v>121</v>
          </cell>
          <cell r="AE98">
            <v>128</v>
          </cell>
        </row>
        <row r="99">
          <cell r="B99" t="str">
            <v>溆浦县</v>
          </cell>
          <cell r="C99" t="str">
            <v>中部</v>
          </cell>
          <cell r="D99" t="str">
            <v>原贫困县</v>
          </cell>
          <cell r="E99" t="str">
            <v>一档</v>
          </cell>
          <cell r="F99">
            <v>0.5</v>
          </cell>
          <cell r="G99">
            <v>0.45</v>
          </cell>
          <cell r="H99">
            <v>0.05</v>
          </cell>
        </row>
        <row r="99">
          <cell r="J99">
            <v>282.93</v>
          </cell>
          <cell r="K99">
            <v>141</v>
          </cell>
          <cell r="L99">
            <v>127</v>
          </cell>
          <cell r="M99">
            <v>14.93</v>
          </cell>
        </row>
        <row r="99">
          <cell r="R99">
            <v>282.93</v>
          </cell>
          <cell r="S99">
            <v>141</v>
          </cell>
          <cell r="T99">
            <v>127</v>
          </cell>
          <cell r="U99">
            <v>14.93</v>
          </cell>
          <cell r="V99">
            <v>365</v>
          </cell>
          <cell r="W99">
            <v>168</v>
          </cell>
          <cell r="X99">
            <v>197</v>
          </cell>
          <cell r="Y99">
            <v>-97</v>
          </cell>
          <cell r="Z99">
            <v>-27</v>
          </cell>
          <cell r="AA99">
            <v>-70</v>
          </cell>
          <cell r="AB99">
            <v>8000</v>
          </cell>
          <cell r="AC99">
            <v>540</v>
          </cell>
          <cell r="AD99">
            <v>288</v>
          </cell>
          <cell r="AE99">
            <v>252</v>
          </cell>
        </row>
        <row r="100">
          <cell r="B100" t="str">
            <v>麻阳县</v>
          </cell>
          <cell r="C100" t="str">
            <v>中部</v>
          </cell>
          <cell r="D100" t="str">
            <v>原贫困县</v>
          </cell>
          <cell r="E100" t="str">
            <v>一档</v>
          </cell>
          <cell r="F100">
            <v>0.5</v>
          </cell>
          <cell r="G100">
            <v>0.45</v>
          </cell>
          <cell r="H100">
            <v>0.05</v>
          </cell>
        </row>
        <row r="100">
          <cell r="J100">
            <v>62.52</v>
          </cell>
          <cell r="K100">
            <v>31</v>
          </cell>
          <cell r="L100">
            <v>28</v>
          </cell>
          <cell r="M100">
            <v>3.52</v>
          </cell>
        </row>
        <row r="100">
          <cell r="R100">
            <v>62.52</v>
          </cell>
          <cell r="S100">
            <v>31</v>
          </cell>
          <cell r="T100">
            <v>28</v>
          </cell>
          <cell r="U100">
            <v>3.52</v>
          </cell>
          <cell r="V100">
            <v>125</v>
          </cell>
          <cell r="W100">
            <v>86</v>
          </cell>
          <cell r="X100">
            <v>39</v>
          </cell>
          <cell r="Y100">
            <v>-66</v>
          </cell>
          <cell r="Z100">
            <v>-55</v>
          </cell>
          <cell r="AA100">
            <v>-11</v>
          </cell>
          <cell r="AB100">
            <v>280</v>
          </cell>
          <cell r="AC100">
            <v>80</v>
          </cell>
          <cell r="AD100">
            <v>10</v>
          </cell>
          <cell r="AE100">
            <v>70</v>
          </cell>
        </row>
        <row r="101">
          <cell r="B101" t="str">
            <v>会同县</v>
          </cell>
          <cell r="C101" t="str">
            <v>中部</v>
          </cell>
          <cell r="D101" t="str">
            <v>原贫困县</v>
          </cell>
          <cell r="E101" t="str">
            <v>一档</v>
          </cell>
          <cell r="F101">
            <v>0.5</v>
          </cell>
          <cell r="G101">
            <v>0.45</v>
          </cell>
          <cell r="H101">
            <v>0.05</v>
          </cell>
        </row>
        <row r="101">
          <cell r="J101">
            <v>221</v>
          </cell>
          <cell r="K101">
            <v>111</v>
          </cell>
          <cell r="L101">
            <v>99</v>
          </cell>
          <cell r="M101">
            <v>11</v>
          </cell>
        </row>
        <row r="101">
          <cell r="R101">
            <v>221</v>
          </cell>
          <cell r="S101">
            <v>111</v>
          </cell>
          <cell r="T101">
            <v>99</v>
          </cell>
          <cell r="U101">
            <v>11</v>
          </cell>
          <cell r="V101">
            <v>196</v>
          </cell>
          <cell r="W101">
            <v>143</v>
          </cell>
          <cell r="X101">
            <v>53</v>
          </cell>
          <cell r="Y101">
            <v>14</v>
          </cell>
          <cell r="Z101">
            <v>-32</v>
          </cell>
          <cell r="AA101">
            <v>46</v>
          </cell>
          <cell r="AB101">
            <v>5800</v>
          </cell>
          <cell r="AC101">
            <v>327</v>
          </cell>
          <cell r="AD101">
            <v>209</v>
          </cell>
          <cell r="AE101">
            <v>118</v>
          </cell>
        </row>
        <row r="102">
          <cell r="B102" t="str">
            <v>靖州县</v>
          </cell>
          <cell r="C102" t="str">
            <v>中部</v>
          </cell>
          <cell r="D102" t="str">
            <v>原贫困县</v>
          </cell>
          <cell r="E102" t="str">
            <v>一档</v>
          </cell>
          <cell r="F102">
            <v>0.5</v>
          </cell>
          <cell r="G102">
            <v>0.45</v>
          </cell>
          <cell r="H102">
            <v>0.05</v>
          </cell>
        </row>
        <row r="102">
          <cell r="J102">
            <v>107.468977</v>
          </cell>
          <cell r="K102">
            <v>54</v>
          </cell>
          <cell r="L102">
            <v>48</v>
          </cell>
          <cell r="M102">
            <v>5.468977</v>
          </cell>
        </row>
        <row r="102">
          <cell r="R102">
            <v>107.468977</v>
          </cell>
          <cell r="S102">
            <v>54</v>
          </cell>
          <cell r="T102">
            <v>48</v>
          </cell>
          <cell r="U102">
            <v>5.468977</v>
          </cell>
          <cell r="V102">
            <v>84</v>
          </cell>
          <cell r="W102">
            <v>64</v>
          </cell>
          <cell r="X102">
            <v>20</v>
          </cell>
          <cell r="Y102">
            <v>18</v>
          </cell>
          <cell r="Z102">
            <v>-10</v>
          </cell>
          <cell r="AA102">
            <v>28</v>
          </cell>
          <cell r="AB102">
            <v>350</v>
          </cell>
          <cell r="AC102">
            <v>67</v>
          </cell>
          <cell r="AD102">
            <v>13</v>
          </cell>
          <cell r="AE102">
            <v>54</v>
          </cell>
        </row>
        <row r="103">
          <cell r="B103" t="str">
            <v>通道县</v>
          </cell>
          <cell r="C103" t="str">
            <v>中部</v>
          </cell>
          <cell r="D103" t="str">
            <v>原贫困县</v>
          </cell>
          <cell r="E103" t="str">
            <v>一档</v>
          </cell>
          <cell r="F103">
            <v>0.5</v>
          </cell>
          <cell r="G103">
            <v>0.45</v>
          </cell>
          <cell r="H103">
            <v>0.05</v>
          </cell>
        </row>
        <row r="103">
          <cell r="J103">
            <v>70.47</v>
          </cell>
          <cell r="K103">
            <v>35</v>
          </cell>
          <cell r="L103">
            <v>32</v>
          </cell>
          <cell r="M103">
            <v>3.47</v>
          </cell>
        </row>
        <row r="103">
          <cell r="R103">
            <v>70.47</v>
          </cell>
          <cell r="S103">
            <v>35</v>
          </cell>
          <cell r="T103">
            <v>32</v>
          </cell>
          <cell r="U103">
            <v>3.47</v>
          </cell>
          <cell r="V103">
            <v>155</v>
          </cell>
          <cell r="W103">
            <v>94</v>
          </cell>
          <cell r="X103">
            <v>61</v>
          </cell>
          <cell r="Y103">
            <v>-88</v>
          </cell>
          <cell r="Z103">
            <v>-59</v>
          </cell>
          <cell r="AA103">
            <v>-29</v>
          </cell>
          <cell r="AB103">
            <v>2300</v>
          </cell>
          <cell r="AC103">
            <v>158</v>
          </cell>
          <cell r="AD103">
            <v>83</v>
          </cell>
          <cell r="AE103">
            <v>75</v>
          </cell>
        </row>
        <row r="104">
          <cell r="B104" t="str">
            <v>洪江市</v>
          </cell>
          <cell r="C104" t="str">
            <v>中部</v>
          </cell>
          <cell r="D104" t="str">
            <v>原贫困县</v>
          </cell>
          <cell r="E104" t="str">
            <v>一档</v>
          </cell>
          <cell r="F104">
            <v>0.5</v>
          </cell>
          <cell r="G104">
            <v>0.45</v>
          </cell>
          <cell r="H104">
            <v>0.05</v>
          </cell>
        </row>
        <row r="104">
          <cell r="J104">
            <v>58</v>
          </cell>
          <cell r="K104">
            <v>29</v>
          </cell>
          <cell r="L104">
            <v>26</v>
          </cell>
          <cell r="M104">
            <v>3</v>
          </cell>
        </row>
        <row r="104">
          <cell r="R104">
            <v>58</v>
          </cell>
          <cell r="S104">
            <v>29</v>
          </cell>
          <cell r="T104">
            <v>26</v>
          </cell>
          <cell r="U104">
            <v>3</v>
          </cell>
          <cell r="V104">
            <v>61</v>
          </cell>
          <cell r="W104">
            <v>32</v>
          </cell>
          <cell r="X104">
            <v>29</v>
          </cell>
          <cell r="Y104">
            <v>-6</v>
          </cell>
          <cell r="Z104">
            <v>-3</v>
          </cell>
          <cell r="AA104">
            <v>-3</v>
          </cell>
          <cell r="AB104">
            <v>2000</v>
          </cell>
          <cell r="AC104">
            <v>120</v>
          </cell>
          <cell r="AD104">
            <v>72</v>
          </cell>
          <cell r="AE104">
            <v>48</v>
          </cell>
        </row>
        <row r="105">
          <cell r="B105" t="str">
            <v>洪江区</v>
          </cell>
          <cell r="C105" t="str">
            <v>中部</v>
          </cell>
          <cell r="D105" t="str">
            <v>原贫困县</v>
          </cell>
          <cell r="E105" t="str">
            <v>一档</v>
          </cell>
          <cell r="F105">
            <v>0.5</v>
          </cell>
          <cell r="G105">
            <v>0.45</v>
          </cell>
          <cell r="H105">
            <v>0.05</v>
          </cell>
        </row>
        <row r="105">
          <cell r="J105">
            <v>19.292574</v>
          </cell>
          <cell r="K105">
            <v>10</v>
          </cell>
          <cell r="L105">
            <v>9</v>
          </cell>
          <cell r="M105">
            <v>0.292574000000002</v>
          </cell>
        </row>
        <row r="105">
          <cell r="R105">
            <v>19.292574</v>
          </cell>
          <cell r="S105">
            <v>10</v>
          </cell>
          <cell r="T105">
            <v>9</v>
          </cell>
          <cell r="U105">
            <v>0.292574000000002</v>
          </cell>
          <cell r="V105">
            <v>18</v>
          </cell>
          <cell r="W105">
            <v>9</v>
          </cell>
          <cell r="X105">
            <v>9</v>
          </cell>
          <cell r="Y105">
            <v>1</v>
          </cell>
          <cell r="Z105">
            <v>1</v>
          </cell>
          <cell r="AA105">
            <v>0</v>
          </cell>
          <cell r="AB105">
            <v>1000</v>
          </cell>
          <cell r="AC105">
            <v>49</v>
          </cell>
          <cell r="AD105">
            <v>36</v>
          </cell>
          <cell r="AE105">
            <v>13</v>
          </cell>
        </row>
        <row r="106">
          <cell r="B106" t="str">
            <v>新晃县</v>
          </cell>
          <cell r="C106" t="str">
            <v>中部</v>
          </cell>
          <cell r="D106" t="str">
            <v>原贫困县</v>
          </cell>
          <cell r="E106" t="str">
            <v>一档</v>
          </cell>
          <cell r="F106">
            <v>0.5</v>
          </cell>
          <cell r="G106">
            <v>0.45</v>
          </cell>
          <cell r="H106">
            <v>0.05</v>
          </cell>
        </row>
        <row r="106">
          <cell r="J106">
            <v>70.88</v>
          </cell>
          <cell r="K106">
            <v>35</v>
          </cell>
          <cell r="L106">
            <v>32</v>
          </cell>
          <cell r="M106">
            <v>3.88</v>
          </cell>
        </row>
        <row r="106">
          <cell r="R106">
            <v>70.88</v>
          </cell>
          <cell r="S106">
            <v>35</v>
          </cell>
          <cell r="T106">
            <v>32</v>
          </cell>
          <cell r="U106">
            <v>3.88</v>
          </cell>
          <cell r="V106">
            <v>407</v>
          </cell>
          <cell r="W106">
            <v>221</v>
          </cell>
          <cell r="X106">
            <v>186</v>
          </cell>
          <cell r="Y106">
            <v>-340</v>
          </cell>
          <cell r="Z106">
            <v>-186</v>
          </cell>
          <cell r="AA106">
            <v>-154</v>
          </cell>
          <cell r="AB106">
            <v>2678</v>
          </cell>
          <cell r="AC106">
            <v>250</v>
          </cell>
          <cell r="AD106">
            <v>96</v>
          </cell>
          <cell r="AE106">
            <v>154</v>
          </cell>
        </row>
        <row r="107">
          <cell r="B107" t="str">
            <v>芷江县</v>
          </cell>
          <cell r="C107" t="str">
            <v>中部</v>
          </cell>
          <cell r="D107" t="str">
            <v>原贫困县</v>
          </cell>
          <cell r="E107" t="str">
            <v>一档</v>
          </cell>
          <cell r="F107">
            <v>0.5</v>
          </cell>
          <cell r="G107">
            <v>0.45</v>
          </cell>
          <cell r="H107">
            <v>0.05</v>
          </cell>
        </row>
        <row r="107">
          <cell r="J107">
            <v>50.74</v>
          </cell>
          <cell r="K107">
            <v>25</v>
          </cell>
          <cell r="L107">
            <v>23</v>
          </cell>
          <cell r="M107">
            <v>2.74</v>
          </cell>
        </row>
        <row r="107">
          <cell r="R107">
            <v>50.74</v>
          </cell>
          <cell r="S107">
            <v>25</v>
          </cell>
          <cell r="T107">
            <v>23</v>
          </cell>
          <cell r="U107">
            <v>2.74</v>
          </cell>
          <cell r="V107">
            <v>132</v>
          </cell>
          <cell r="W107">
            <v>71</v>
          </cell>
          <cell r="X107">
            <v>61</v>
          </cell>
          <cell r="Y107">
            <v>-84</v>
          </cell>
          <cell r="Z107">
            <v>-46</v>
          </cell>
          <cell r="AA107">
            <v>-38</v>
          </cell>
          <cell r="AB107">
            <v>1500</v>
          </cell>
          <cell r="AC107">
            <v>108</v>
          </cell>
          <cell r="AD107">
            <v>54</v>
          </cell>
          <cell r="AE107">
            <v>54</v>
          </cell>
        </row>
        <row r="108">
          <cell r="B108" t="str">
            <v>中方县</v>
          </cell>
          <cell r="C108" t="str">
            <v>中部</v>
          </cell>
          <cell r="D108" t="str">
            <v>原贫困县</v>
          </cell>
          <cell r="E108" t="str">
            <v>一档</v>
          </cell>
          <cell r="F108">
            <v>0.5</v>
          </cell>
          <cell r="G108">
            <v>0.45</v>
          </cell>
          <cell r="H108">
            <v>0.05</v>
          </cell>
        </row>
        <row r="108">
          <cell r="J108">
            <v>46.55</v>
          </cell>
          <cell r="K108">
            <v>23</v>
          </cell>
          <cell r="L108">
            <v>21</v>
          </cell>
          <cell r="M108">
            <v>2.55</v>
          </cell>
        </row>
        <row r="108">
          <cell r="R108">
            <v>46.55</v>
          </cell>
          <cell r="S108">
            <v>23</v>
          </cell>
          <cell r="T108">
            <v>21</v>
          </cell>
          <cell r="U108">
            <v>2.55</v>
          </cell>
          <cell r="V108">
            <v>68</v>
          </cell>
          <cell r="W108">
            <v>35</v>
          </cell>
          <cell r="X108">
            <v>33</v>
          </cell>
          <cell r="Y108">
            <v>-24</v>
          </cell>
          <cell r="Z108">
            <v>-12</v>
          </cell>
          <cell r="AA108">
            <v>-12</v>
          </cell>
          <cell r="AB108">
            <v>1280</v>
          </cell>
          <cell r="AC108">
            <v>100</v>
          </cell>
          <cell r="AD108">
            <v>46</v>
          </cell>
          <cell r="AE108">
            <v>54</v>
          </cell>
        </row>
        <row r="109">
          <cell r="B109" t="str">
            <v>娄底市小计</v>
          </cell>
        </row>
        <row r="109">
          <cell r="J109">
            <v>2108</v>
          </cell>
          <cell r="K109">
            <v>1055</v>
          </cell>
          <cell r="L109">
            <v>682</v>
          </cell>
          <cell r="M109">
            <v>371</v>
          </cell>
        </row>
        <row r="109">
          <cell r="R109">
            <v>2108</v>
          </cell>
          <cell r="S109">
            <v>1055</v>
          </cell>
          <cell r="T109">
            <v>682</v>
          </cell>
          <cell r="U109">
            <v>371</v>
          </cell>
          <cell r="V109">
            <v>1452</v>
          </cell>
          <cell r="W109">
            <v>924</v>
          </cell>
          <cell r="X109">
            <v>528</v>
          </cell>
          <cell r="Y109">
            <v>285</v>
          </cell>
          <cell r="Z109">
            <v>131</v>
          </cell>
          <cell r="AA109">
            <v>154</v>
          </cell>
          <cell r="AB109">
            <v>76483</v>
          </cell>
          <cell r="AC109">
            <v>3525</v>
          </cell>
          <cell r="AD109">
            <v>2752</v>
          </cell>
          <cell r="AE109">
            <v>773</v>
          </cell>
        </row>
        <row r="110">
          <cell r="B110" t="str">
            <v>娄底市本级及所辖区</v>
          </cell>
          <cell r="C110" t="str">
            <v>中部</v>
          </cell>
          <cell r="D110" t="str">
            <v>其他地区</v>
          </cell>
          <cell r="E110" t="str">
            <v>二档</v>
          </cell>
          <cell r="F110">
            <v>0.5</v>
          </cell>
          <cell r="G110">
            <v>0.25</v>
          </cell>
          <cell r="H110">
            <v>0.25</v>
          </cell>
        </row>
        <row r="110">
          <cell r="J110">
            <v>1082</v>
          </cell>
          <cell r="K110">
            <v>541</v>
          </cell>
          <cell r="L110">
            <v>271</v>
          </cell>
          <cell r="M110">
            <v>270</v>
          </cell>
        </row>
        <row r="110">
          <cell r="R110">
            <v>1082</v>
          </cell>
          <cell r="S110">
            <v>541</v>
          </cell>
          <cell r="T110">
            <v>271</v>
          </cell>
          <cell r="U110">
            <v>270</v>
          </cell>
          <cell r="V110">
            <v>628</v>
          </cell>
          <cell r="W110">
            <v>449</v>
          </cell>
          <cell r="X110">
            <v>179</v>
          </cell>
          <cell r="Y110">
            <v>184</v>
          </cell>
          <cell r="Z110">
            <v>92</v>
          </cell>
          <cell r="AA110">
            <v>92</v>
          </cell>
          <cell r="AB110">
            <v>36800</v>
          </cell>
          <cell r="AC110">
            <v>1700</v>
          </cell>
          <cell r="AD110">
            <v>1324</v>
          </cell>
          <cell r="AE110">
            <v>376</v>
          </cell>
        </row>
        <row r="111">
          <cell r="B111" t="str">
            <v>双峰县</v>
          </cell>
          <cell r="C111" t="str">
            <v>中部</v>
          </cell>
          <cell r="D111" t="str">
            <v>原贫困县</v>
          </cell>
          <cell r="E111" t="str">
            <v>一档</v>
          </cell>
          <cell r="F111">
            <v>0.5</v>
          </cell>
          <cell r="G111">
            <v>0.45</v>
          </cell>
          <cell r="H111">
            <v>0.05</v>
          </cell>
        </row>
        <row r="111">
          <cell r="J111">
            <v>173</v>
          </cell>
          <cell r="K111">
            <v>87</v>
          </cell>
          <cell r="L111">
            <v>78</v>
          </cell>
          <cell r="M111">
            <v>8</v>
          </cell>
        </row>
        <row r="111">
          <cell r="R111">
            <v>173</v>
          </cell>
          <cell r="S111">
            <v>87</v>
          </cell>
          <cell r="T111">
            <v>78</v>
          </cell>
          <cell r="U111">
            <v>8</v>
          </cell>
          <cell r="V111">
            <v>115</v>
          </cell>
          <cell r="W111">
            <v>61</v>
          </cell>
          <cell r="X111">
            <v>54</v>
          </cell>
          <cell r="Y111">
            <v>50</v>
          </cell>
          <cell r="Z111">
            <v>26</v>
          </cell>
          <cell r="AA111">
            <v>24</v>
          </cell>
          <cell r="AB111">
            <v>7000</v>
          </cell>
          <cell r="AC111">
            <v>307</v>
          </cell>
          <cell r="AD111">
            <v>252</v>
          </cell>
          <cell r="AE111">
            <v>55</v>
          </cell>
        </row>
        <row r="112">
          <cell r="B112" t="str">
            <v>新化县</v>
          </cell>
          <cell r="C112" t="str">
            <v>中部</v>
          </cell>
          <cell r="D112" t="str">
            <v>原贫困县</v>
          </cell>
          <cell r="E112" t="str">
            <v>一档</v>
          </cell>
          <cell r="F112">
            <v>0.5</v>
          </cell>
          <cell r="G112">
            <v>0.45</v>
          </cell>
          <cell r="H112">
            <v>0.05</v>
          </cell>
        </row>
        <row r="112">
          <cell r="J112">
            <v>496</v>
          </cell>
          <cell r="K112">
            <v>248</v>
          </cell>
          <cell r="L112">
            <v>223</v>
          </cell>
          <cell r="M112">
            <v>25</v>
          </cell>
        </row>
        <row r="112">
          <cell r="R112">
            <v>496</v>
          </cell>
          <cell r="S112">
            <v>248</v>
          </cell>
          <cell r="T112">
            <v>223</v>
          </cell>
          <cell r="U112">
            <v>25</v>
          </cell>
          <cell r="V112">
            <v>339</v>
          </cell>
          <cell r="W112">
            <v>224</v>
          </cell>
          <cell r="X112">
            <v>115</v>
          </cell>
          <cell r="Y112">
            <v>132</v>
          </cell>
          <cell r="Z112">
            <v>24</v>
          </cell>
          <cell r="AA112">
            <v>108</v>
          </cell>
          <cell r="AB112">
            <v>19183</v>
          </cell>
          <cell r="AC112">
            <v>884</v>
          </cell>
          <cell r="AD112">
            <v>690</v>
          </cell>
          <cell r="AE112">
            <v>194</v>
          </cell>
        </row>
        <row r="113">
          <cell r="B113" t="str">
            <v>冷水江市</v>
          </cell>
          <cell r="C113" t="str">
            <v>中部</v>
          </cell>
          <cell r="D113" t="str">
            <v>其他地区</v>
          </cell>
          <cell r="E113" t="str">
            <v>二档</v>
          </cell>
          <cell r="F113">
            <v>0.5</v>
          </cell>
          <cell r="G113">
            <v>0.25</v>
          </cell>
          <cell r="H113">
            <v>0.25</v>
          </cell>
        </row>
        <row r="113">
          <cell r="J113">
            <v>253</v>
          </cell>
          <cell r="K113">
            <v>127</v>
          </cell>
          <cell r="L113">
            <v>63</v>
          </cell>
          <cell r="M113">
            <v>63</v>
          </cell>
        </row>
        <row r="113">
          <cell r="R113">
            <v>253</v>
          </cell>
          <cell r="S113">
            <v>127</v>
          </cell>
          <cell r="T113">
            <v>63</v>
          </cell>
          <cell r="U113">
            <v>63</v>
          </cell>
          <cell r="V113">
            <v>214</v>
          </cell>
          <cell r="W113">
            <v>132</v>
          </cell>
          <cell r="X113">
            <v>82</v>
          </cell>
          <cell r="Y113">
            <v>-24</v>
          </cell>
          <cell r="Z113">
            <v>-5</v>
          </cell>
          <cell r="AA113">
            <v>-19</v>
          </cell>
          <cell r="AB113">
            <v>8500</v>
          </cell>
          <cell r="AC113">
            <v>367</v>
          </cell>
          <cell r="AD113">
            <v>306</v>
          </cell>
          <cell r="AE113">
            <v>61</v>
          </cell>
        </row>
        <row r="114">
          <cell r="B114" t="str">
            <v>涟源市</v>
          </cell>
          <cell r="C114" t="str">
            <v>中部</v>
          </cell>
          <cell r="D114" t="str">
            <v>原贫困县</v>
          </cell>
          <cell r="E114" t="str">
            <v>一档</v>
          </cell>
          <cell r="F114">
            <v>0.5</v>
          </cell>
          <cell r="G114">
            <v>0.45</v>
          </cell>
          <cell r="H114">
            <v>0.05</v>
          </cell>
        </row>
        <row r="114">
          <cell r="J114">
            <v>104</v>
          </cell>
          <cell r="K114">
            <v>52</v>
          </cell>
          <cell r="L114">
            <v>47</v>
          </cell>
          <cell r="M114">
            <v>5</v>
          </cell>
        </row>
        <row r="114">
          <cell r="R114">
            <v>104</v>
          </cell>
          <cell r="S114">
            <v>52</v>
          </cell>
          <cell r="T114">
            <v>47</v>
          </cell>
          <cell r="U114">
            <v>5</v>
          </cell>
          <cell r="V114">
            <v>156</v>
          </cell>
          <cell r="W114">
            <v>58</v>
          </cell>
          <cell r="X114">
            <v>98</v>
          </cell>
          <cell r="Y114">
            <v>-57</v>
          </cell>
          <cell r="Z114">
            <v>-6</v>
          </cell>
          <cell r="AA114">
            <v>-51</v>
          </cell>
          <cell r="AB114">
            <v>5000</v>
          </cell>
          <cell r="AC114">
            <v>267</v>
          </cell>
          <cell r="AD114">
            <v>180</v>
          </cell>
          <cell r="AE114">
            <v>87</v>
          </cell>
        </row>
        <row r="115">
          <cell r="B115" t="str">
            <v>湘西州小计</v>
          </cell>
          <cell r="C115" t="str">
            <v>中部</v>
          </cell>
          <cell r="D115" t="str">
            <v>原贫困县</v>
          </cell>
          <cell r="E115" t="str">
            <v>一档</v>
          </cell>
          <cell r="F115">
            <v>0.5</v>
          </cell>
          <cell r="G115">
            <v>0.45</v>
          </cell>
          <cell r="H115">
            <v>0.05</v>
          </cell>
        </row>
        <row r="115">
          <cell r="J115">
            <v>2038.03</v>
          </cell>
          <cell r="K115">
            <v>1020</v>
          </cell>
          <cell r="L115">
            <v>918</v>
          </cell>
          <cell r="M115">
            <v>100.03</v>
          </cell>
        </row>
        <row r="115">
          <cell r="R115">
            <v>2038.03</v>
          </cell>
          <cell r="S115">
            <v>1020</v>
          </cell>
          <cell r="T115">
            <v>918</v>
          </cell>
          <cell r="U115">
            <v>100.03</v>
          </cell>
          <cell r="V115">
            <v>0</v>
          </cell>
          <cell r="W115">
            <v>1703</v>
          </cell>
          <cell r="X115">
            <v>879</v>
          </cell>
          <cell r="Y115">
            <v>-644</v>
          </cell>
          <cell r="Z115">
            <v>-683</v>
          </cell>
          <cell r="AA115">
            <v>39</v>
          </cell>
          <cell r="AB115">
            <v>72796.2</v>
          </cell>
          <cell r="AC115">
            <v>3877</v>
          </cell>
          <cell r="AD115">
            <v>2534</v>
          </cell>
          <cell r="AE115">
            <v>1343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参阅件1-1测算总表"/>
      <sheetName val="参阅件1-2创担贴息明细表"/>
      <sheetName val="财政部监管局核减明细表"/>
      <sheetName val="参阅件1-3定向费用补贴"/>
      <sheetName val="参阅件1-5-2025年已预拨下达资金"/>
    </sheetNames>
    <sheetDataSet>
      <sheetData sheetId="0"/>
      <sheetData sheetId="1">
        <row r="11">
          <cell r="B11" t="str">
            <v>长沙市本级及所辖区</v>
          </cell>
          <cell r="C11" t="str">
            <v>中部</v>
          </cell>
          <cell r="D11" t="str">
            <v>长株潭</v>
          </cell>
          <cell r="E11" t="str">
            <v>三档</v>
          </cell>
          <cell r="F11">
            <v>0.5</v>
          </cell>
          <cell r="G11">
            <v>0.05</v>
          </cell>
          <cell r="H11">
            <v>0.45</v>
          </cell>
        </row>
        <row r="11">
          <cell r="J11">
            <v>331.48</v>
          </cell>
          <cell r="K11">
            <v>166</v>
          </cell>
          <cell r="L11">
            <v>17</v>
          </cell>
          <cell r="M11">
            <v>148.48</v>
          </cell>
        </row>
        <row r="11">
          <cell r="R11">
            <v>331.48</v>
          </cell>
          <cell r="S11">
            <v>166</v>
          </cell>
          <cell r="T11">
            <v>17</v>
          </cell>
        </row>
        <row r="12">
          <cell r="B12" t="str">
            <v>浏阳市</v>
          </cell>
          <cell r="C12" t="str">
            <v>中部</v>
          </cell>
          <cell r="D12" t="str">
            <v>长株潭</v>
          </cell>
          <cell r="E12" t="str">
            <v>三档</v>
          </cell>
          <cell r="F12">
            <v>0.5</v>
          </cell>
          <cell r="G12">
            <v>0.05</v>
          </cell>
          <cell r="H12">
            <v>0.45</v>
          </cell>
        </row>
        <row r="12">
          <cell r="J12">
            <v>78.6</v>
          </cell>
          <cell r="K12">
            <v>39</v>
          </cell>
          <cell r="L12">
            <v>4</v>
          </cell>
          <cell r="M12">
            <v>35.6</v>
          </cell>
        </row>
        <row r="12">
          <cell r="R12">
            <v>78.6</v>
          </cell>
          <cell r="S12">
            <v>39</v>
          </cell>
          <cell r="T12">
            <v>4</v>
          </cell>
        </row>
        <row r="13">
          <cell r="B13" t="str">
            <v>宁乡市</v>
          </cell>
          <cell r="C13" t="str">
            <v>中部</v>
          </cell>
          <cell r="D13" t="str">
            <v>长株潭</v>
          </cell>
          <cell r="E13" t="str">
            <v>三档</v>
          </cell>
          <cell r="F13">
            <v>0.5</v>
          </cell>
          <cell r="G13">
            <v>0.05</v>
          </cell>
          <cell r="H13">
            <v>0.45</v>
          </cell>
        </row>
        <row r="13">
          <cell r="J13">
            <v>15.26</v>
          </cell>
          <cell r="K13">
            <v>8</v>
          </cell>
          <cell r="L13">
            <v>1</v>
          </cell>
          <cell r="M13">
            <v>6.26</v>
          </cell>
        </row>
        <row r="13">
          <cell r="R13">
            <v>15.26</v>
          </cell>
          <cell r="S13">
            <v>8</v>
          </cell>
          <cell r="T13">
            <v>1</v>
          </cell>
        </row>
        <row r="14">
          <cell r="B14" t="str">
            <v>株洲市小计</v>
          </cell>
        </row>
        <row r="14">
          <cell r="J14">
            <v>1825.452804</v>
          </cell>
          <cell r="K14">
            <v>913</v>
          </cell>
          <cell r="L14">
            <v>337</v>
          </cell>
          <cell r="M14">
            <v>575.452804</v>
          </cell>
          <cell r="N14">
            <v>4.09</v>
          </cell>
          <cell r="O14">
            <v>2.05</v>
          </cell>
          <cell r="P14">
            <v>1.84</v>
          </cell>
          <cell r="Q14">
            <v>0.2</v>
          </cell>
          <cell r="R14">
            <v>1821.362804</v>
          </cell>
          <cell r="S14">
            <v>911</v>
          </cell>
          <cell r="T14">
            <v>335</v>
          </cell>
        </row>
        <row r="15">
          <cell r="B15" t="str">
            <v>株洲市本级及所辖区</v>
          </cell>
          <cell r="C15" t="str">
            <v>中部</v>
          </cell>
          <cell r="D15" t="str">
            <v>长株潭</v>
          </cell>
          <cell r="E15" t="str">
            <v>三档</v>
          </cell>
          <cell r="F15">
            <v>0.5</v>
          </cell>
          <cell r="G15">
            <v>0.05</v>
          </cell>
          <cell r="H15">
            <v>0.45</v>
          </cell>
        </row>
        <row r="15">
          <cell r="J15">
            <v>600.159584</v>
          </cell>
          <cell r="K15">
            <v>300</v>
          </cell>
          <cell r="L15">
            <v>30</v>
          </cell>
          <cell r="M15">
            <v>270.159584</v>
          </cell>
        </row>
        <row r="15">
          <cell r="R15">
            <v>600.159584</v>
          </cell>
          <cell r="S15">
            <v>300</v>
          </cell>
          <cell r="T15">
            <v>30</v>
          </cell>
        </row>
        <row r="16">
          <cell r="B16" t="str">
            <v>渌口区</v>
          </cell>
          <cell r="C16" t="str">
            <v>中部</v>
          </cell>
          <cell r="D16" t="str">
            <v>长株潭</v>
          </cell>
          <cell r="E16" t="str">
            <v>三档</v>
          </cell>
          <cell r="F16">
            <v>0.5</v>
          </cell>
          <cell r="G16">
            <v>0.05</v>
          </cell>
          <cell r="H16">
            <v>0.45</v>
          </cell>
        </row>
        <row r="16">
          <cell r="J16">
            <v>99.919245</v>
          </cell>
          <cell r="K16">
            <v>50</v>
          </cell>
          <cell r="L16">
            <v>5</v>
          </cell>
          <cell r="M16">
            <v>44.919245</v>
          </cell>
        </row>
        <row r="16">
          <cell r="R16">
            <v>99.919245</v>
          </cell>
          <cell r="S16">
            <v>50</v>
          </cell>
          <cell r="T16">
            <v>5</v>
          </cell>
        </row>
        <row r="17">
          <cell r="B17" t="str">
            <v>攸县</v>
          </cell>
          <cell r="C17" t="str">
            <v>中部</v>
          </cell>
          <cell r="D17" t="str">
            <v>长株潭</v>
          </cell>
          <cell r="E17" t="str">
            <v>三档</v>
          </cell>
          <cell r="F17">
            <v>0.5</v>
          </cell>
          <cell r="G17">
            <v>0.05</v>
          </cell>
          <cell r="H17">
            <v>0.45</v>
          </cell>
        </row>
        <row r="17">
          <cell r="J17">
            <v>80.265975</v>
          </cell>
          <cell r="K17">
            <v>40</v>
          </cell>
          <cell r="L17">
            <v>4</v>
          </cell>
          <cell r="M17">
            <v>36.265975</v>
          </cell>
        </row>
        <row r="17">
          <cell r="R17">
            <v>80.265975</v>
          </cell>
          <cell r="S17">
            <v>40</v>
          </cell>
          <cell r="T17">
            <v>4</v>
          </cell>
        </row>
        <row r="18">
          <cell r="B18" t="str">
            <v>茶陵县</v>
          </cell>
          <cell r="C18" t="str">
            <v>中部</v>
          </cell>
          <cell r="D18" t="str">
            <v>原贫困县</v>
          </cell>
          <cell r="E18" t="str">
            <v>一档</v>
          </cell>
          <cell r="F18">
            <v>0.5</v>
          </cell>
          <cell r="G18">
            <v>0.45</v>
          </cell>
          <cell r="H18">
            <v>0.05</v>
          </cell>
        </row>
        <row r="18">
          <cell r="J18">
            <v>374.36</v>
          </cell>
          <cell r="K18">
            <v>187</v>
          </cell>
          <cell r="L18">
            <v>168</v>
          </cell>
          <cell r="M18">
            <v>19.36</v>
          </cell>
          <cell r="N18">
            <v>4.09</v>
          </cell>
          <cell r="O18">
            <v>2.05</v>
          </cell>
          <cell r="P18">
            <v>1.84</v>
          </cell>
          <cell r="Q18">
            <v>0.2</v>
          </cell>
          <cell r="R18">
            <v>370.27</v>
          </cell>
          <cell r="S18">
            <v>185</v>
          </cell>
          <cell r="T18">
            <v>166</v>
          </cell>
        </row>
        <row r="19">
          <cell r="B19" t="str">
            <v>炎陵县</v>
          </cell>
          <cell r="C19" t="str">
            <v>中部</v>
          </cell>
          <cell r="D19" t="str">
            <v>原贫困县</v>
          </cell>
          <cell r="E19" t="str">
            <v>一档</v>
          </cell>
          <cell r="F19">
            <v>0.5</v>
          </cell>
          <cell r="G19">
            <v>0.45</v>
          </cell>
          <cell r="H19">
            <v>0.05</v>
          </cell>
        </row>
        <row r="19">
          <cell r="J19">
            <v>239</v>
          </cell>
          <cell r="K19">
            <v>120</v>
          </cell>
          <cell r="L19">
            <v>108</v>
          </cell>
          <cell r="M19">
            <v>11</v>
          </cell>
        </row>
        <row r="19">
          <cell r="R19">
            <v>239</v>
          </cell>
          <cell r="S19">
            <v>120</v>
          </cell>
          <cell r="T19">
            <v>108</v>
          </cell>
        </row>
        <row r="20">
          <cell r="B20" t="str">
            <v>醴陵市</v>
          </cell>
          <cell r="C20" t="str">
            <v>中部</v>
          </cell>
          <cell r="D20" t="str">
            <v>长株潭</v>
          </cell>
          <cell r="E20" t="str">
            <v>三档</v>
          </cell>
          <cell r="F20">
            <v>0.5</v>
          </cell>
          <cell r="G20">
            <v>0.05</v>
          </cell>
          <cell r="H20">
            <v>0.45</v>
          </cell>
        </row>
        <row r="20">
          <cell r="J20">
            <v>431.748</v>
          </cell>
          <cell r="K20">
            <v>216</v>
          </cell>
          <cell r="L20">
            <v>22</v>
          </cell>
          <cell r="M20">
            <v>193.748</v>
          </cell>
        </row>
        <row r="20">
          <cell r="R20">
            <v>431.748</v>
          </cell>
          <cell r="S20">
            <v>216</v>
          </cell>
          <cell r="T20">
            <v>22</v>
          </cell>
        </row>
        <row r="21">
          <cell r="B21" t="str">
            <v>湘潭市小计</v>
          </cell>
        </row>
        <row r="21">
          <cell r="J21">
            <v>1197.53</v>
          </cell>
          <cell r="K21">
            <v>600</v>
          </cell>
          <cell r="L21">
            <v>60</v>
          </cell>
          <cell r="M21">
            <v>537.53</v>
          </cell>
        </row>
        <row r="21">
          <cell r="R21">
            <v>1197.53</v>
          </cell>
          <cell r="S21">
            <v>600</v>
          </cell>
          <cell r="T21">
            <v>60</v>
          </cell>
        </row>
        <row r="22">
          <cell r="B22" t="str">
            <v>湘潭市本级及所辖区</v>
          </cell>
          <cell r="C22" t="str">
            <v>中部</v>
          </cell>
          <cell r="D22" t="str">
            <v>长株潭</v>
          </cell>
          <cell r="E22" t="str">
            <v>三档</v>
          </cell>
          <cell r="F22">
            <v>0.5</v>
          </cell>
          <cell r="G22">
            <v>0.05</v>
          </cell>
          <cell r="H22">
            <v>0.45</v>
          </cell>
        </row>
        <row r="22">
          <cell r="J22">
            <v>825.4</v>
          </cell>
          <cell r="K22">
            <v>413</v>
          </cell>
          <cell r="L22">
            <v>41</v>
          </cell>
          <cell r="M22">
            <v>371.4</v>
          </cell>
        </row>
        <row r="22">
          <cell r="R22">
            <v>825.4</v>
          </cell>
          <cell r="S22">
            <v>413</v>
          </cell>
          <cell r="T22">
            <v>41</v>
          </cell>
        </row>
        <row r="23">
          <cell r="B23" t="str">
            <v>湘潭县</v>
          </cell>
          <cell r="C23" t="str">
            <v>中部</v>
          </cell>
          <cell r="D23" t="str">
            <v>长株潭</v>
          </cell>
          <cell r="E23" t="str">
            <v>三档</v>
          </cell>
          <cell r="F23">
            <v>0.5</v>
          </cell>
          <cell r="G23">
            <v>0.05</v>
          </cell>
          <cell r="H23">
            <v>0.45</v>
          </cell>
        </row>
        <row r="23">
          <cell r="J23">
            <v>135</v>
          </cell>
          <cell r="K23">
            <v>68</v>
          </cell>
          <cell r="L23">
            <v>7</v>
          </cell>
          <cell r="M23">
            <v>60</v>
          </cell>
        </row>
        <row r="23">
          <cell r="R23">
            <v>135</v>
          </cell>
          <cell r="S23">
            <v>68</v>
          </cell>
          <cell r="T23">
            <v>7</v>
          </cell>
        </row>
        <row r="24">
          <cell r="B24" t="str">
            <v>湘乡市</v>
          </cell>
          <cell r="C24" t="str">
            <v>中部</v>
          </cell>
          <cell r="D24" t="str">
            <v>长株潭</v>
          </cell>
          <cell r="E24" t="str">
            <v>三档</v>
          </cell>
          <cell r="F24">
            <v>0.5</v>
          </cell>
          <cell r="G24">
            <v>0.05</v>
          </cell>
          <cell r="H24">
            <v>0.45</v>
          </cell>
        </row>
        <row r="24">
          <cell r="J24">
            <v>177.13</v>
          </cell>
          <cell r="K24">
            <v>89</v>
          </cell>
          <cell r="L24">
            <v>9</v>
          </cell>
          <cell r="M24">
            <v>79.13</v>
          </cell>
        </row>
        <row r="24">
          <cell r="R24">
            <v>177.13</v>
          </cell>
          <cell r="S24">
            <v>89</v>
          </cell>
          <cell r="T24">
            <v>9</v>
          </cell>
        </row>
        <row r="25">
          <cell r="B25" t="str">
            <v>韶山市</v>
          </cell>
          <cell r="C25" t="str">
            <v>中部</v>
          </cell>
          <cell r="D25" t="str">
            <v>长株潭</v>
          </cell>
          <cell r="E25" t="str">
            <v>三档</v>
          </cell>
          <cell r="F25">
            <v>0.5</v>
          </cell>
          <cell r="G25">
            <v>0.05</v>
          </cell>
          <cell r="H25">
            <v>0.45</v>
          </cell>
        </row>
        <row r="25">
          <cell r="J25">
            <v>60</v>
          </cell>
          <cell r="K25">
            <v>30</v>
          </cell>
          <cell r="L25">
            <v>3</v>
          </cell>
          <cell r="M25">
            <v>27</v>
          </cell>
        </row>
        <row r="25">
          <cell r="R25">
            <v>60</v>
          </cell>
          <cell r="S25">
            <v>30</v>
          </cell>
          <cell r="T25">
            <v>3</v>
          </cell>
        </row>
        <row r="26">
          <cell r="B26" t="str">
            <v>衡阳市小计</v>
          </cell>
        </row>
        <row r="26">
          <cell r="J26">
            <v>1606.979594</v>
          </cell>
          <cell r="K26">
            <v>804</v>
          </cell>
          <cell r="L26">
            <v>416</v>
          </cell>
          <cell r="M26">
            <v>386.979594</v>
          </cell>
          <cell r="N26">
            <v>6.7</v>
          </cell>
          <cell r="O26">
            <v>3.35</v>
          </cell>
          <cell r="P26">
            <v>1.68</v>
          </cell>
          <cell r="Q26">
            <v>1.67</v>
          </cell>
          <cell r="R26">
            <v>1600.279594</v>
          </cell>
          <cell r="S26">
            <v>801</v>
          </cell>
          <cell r="T26">
            <v>414</v>
          </cell>
        </row>
        <row r="27">
          <cell r="B27" t="str">
            <v>衡阳市本级及所辖区</v>
          </cell>
          <cell r="C27" t="str">
            <v>中部</v>
          </cell>
          <cell r="D27" t="str">
            <v>其他地区</v>
          </cell>
          <cell r="E27" t="str">
            <v>二档</v>
          </cell>
          <cell r="F27">
            <v>0.5</v>
          </cell>
          <cell r="G27">
            <v>0.25</v>
          </cell>
          <cell r="H27">
            <v>0.25</v>
          </cell>
        </row>
        <row r="27">
          <cell r="J27">
            <v>822.013494</v>
          </cell>
          <cell r="K27">
            <v>411</v>
          </cell>
          <cell r="L27">
            <v>206</v>
          </cell>
          <cell r="M27">
            <v>205.013494</v>
          </cell>
        </row>
        <row r="27">
          <cell r="R27">
            <v>822.013494</v>
          </cell>
          <cell r="S27">
            <v>411</v>
          </cell>
          <cell r="T27">
            <v>206</v>
          </cell>
        </row>
        <row r="28">
          <cell r="B28" t="str">
            <v>耒阳市</v>
          </cell>
          <cell r="C28" t="str">
            <v>中部</v>
          </cell>
          <cell r="D28" t="str">
            <v>其他地区</v>
          </cell>
          <cell r="E28" t="str">
            <v>二档</v>
          </cell>
          <cell r="F28">
            <v>0.5</v>
          </cell>
          <cell r="G28">
            <v>0.25</v>
          </cell>
          <cell r="H28">
            <v>0.25</v>
          </cell>
        </row>
        <row r="28">
          <cell r="J28">
            <v>108.18</v>
          </cell>
          <cell r="K28">
            <v>54</v>
          </cell>
          <cell r="L28">
            <v>27</v>
          </cell>
          <cell r="M28">
            <v>27.18</v>
          </cell>
        </row>
        <row r="28">
          <cell r="R28">
            <v>108.18</v>
          </cell>
          <cell r="S28">
            <v>54</v>
          </cell>
          <cell r="T28">
            <v>27</v>
          </cell>
        </row>
        <row r="29">
          <cell r="B29" t="str">
            <v>祁东县</v>
          </cell>
          <cell r="C29" t="str">
            <v>中部</v>
          </cell>
          <cell r="D29" t="str">
            <v>原贫困县</v>
          </cell>
          <cell r="E29" t="str">
            <v>一档</v>
          </cell>
          <cell r="F29">
            <v>0.5</v>
          </cell>
          <cell r="G29">
            <v>0.45</v>
          </cell>
          <cell r="H29">
            <v>0.05</v>
          </cell>
        </row>
        <row r="29">
          <cell r="J29">
            <v>69.04</v>
          </cell>
          <cell r="K29">
            <v>35</v>
          </cell>
          <cell r="L29">
            <v>31</v>
          </cell>
          <cell r="M29">
            <v>3.04000000000001</v>
          </cell>
        </row>
        <row r="29">
          <cell r="R29">
            <v>69.04</v>
          </cell>
          <cell r="S29">
            <v>35</v>
          </cell>
          <cell r="T29">
            <v>31</v>
          </cell>
        </row>
        <row r="30">
          <cell r="B30" t="str">
            <v>常宁市</v>
          </cell>
          <cell r="C30" t="str">
            <v>中部</v>
          </cell>
          <cell r="D30" t="str">
            <v>其他地区</v>
          </cell>
          <cell r="E30" t="str">
            <v>二档</v>
          </cell>
          <cell r="F30">
            <v>0.5</v>
          </cell>
          <cell r="G30">
            <v>0.25</v>
          </cell>
          <cell r="H30">
            <v>0.25</v>
          </cell>
        </row>
        <row r="30">
          <cell r="J30">
            <v>55.8</v>
          </cell>
          <cell r="K30">
            <v>28</v>
          </cell>
          <cell r="L30">
            <v>14</v>
          </cell>
          <cell r="M30">
            <v>13.8</v>
          </cell>
        </row>
        <row r="30">
          <cell r="R30">
            <v>55.8</v>
          </cell>
          <cell r="S30">
            <v>28</v>
          </cell>
          <cell r="T30">
            <v>14</v>
          </cell>
        </row>
        <row r="31">
          <cell r="B31" t="str">
            <v>衡山县</v>
          </cell>
          <cell r="C31" t="str">
            <v>中部</v>
          </cell>
          <cell r="D31" t="str">
            <v>其他地区</v>
          </cell>
          <cell r="E31" t="str">
            <v>二档</v>
          </cell>
          <cell r="F31">
            <v>0.5</v>
          </cell>
          <cell r="G31">
            <v>0.25</v>
          </cell>
          <cell r="H31">
            <v>0.25</v>
          </cell>
        </row>
        <row r="31">
          <cell r="J31">
            <v>109.1748</v>
          </cell>
          <cell r="K31">
            <v>55</v>
          </cell>
          <cell r="L31">
            <v>27</v>
          </cell>
          <cell r="M31">
            <v>27.1748</v>
          </cell>
        </row>
        <row r="31">
          <cell r="R31">
            <v>109.1748</v>
          </cell>
          <cell r="S31">
            <v>55</v>
          </cell>
          <cell r="T31">
            <v>27</v>
          </cell>
        </row>
        <row r="32">
          <cell r="B32" t="str">
            <v>衡阳县</v>
          </cell>
          <cell r="C32" t="str">
            <v>中部</v>
          </cell>
          <cell r="D32" t="str">
            <v>其他地区</v>
          </cell>
          <cell r="E32" t="str">
            <v>二档</v>
          </cell>
          <cell r="F32">
            <v>0.5</v>
          </cell>
          <cell r="G32">
            <v>0.25</v>
          </cell>
          <cell r="H32">
            <v>0.25</v>
          </cell>
        </row>
        <row r="32">
          <cell r="J32">
            <v>252.24</v>
          </cell>
          <cell r="K32">
            <v>126</v>
          </cell>
          <cell r="L32">
            <v>63</v>
          </cell>
          <cell r="M32">
            <v>63.24</v>
          </cell>
        </row>
        <row r="32">
          <cell r="R32">
            <v>252.24</v>
          </cell>
          <cell r="S32">
            <v>126</v>
          </cell>
          <cell r="T32">
            <v>63</v>
          </cell>
        </row>
        <row r="33">
          <cell r="B33" t="str">
            <v>衡东县</v>
          </cell>
          <cell r="C33" t="str">
            <v>中部</v>
          </cell>
          <cell r="D33" t="str">
            <v>其他地区</v>
          </cell>
          <cell r="E33" t="str">
            <v>二档</v>
          </cell>
          <cell r="F33">
            <v>0.5</v>
          </cell>
          <cell r="G33">
            <v>0.25</v>
          </cell>
          <cell r="H33">
            <v>0.25</v>
          </cell>
        </row>
        <row r="33">
          <cell r="J33">
            <v>100</v>
          </cell>
          <cell r="K33">
            <v>50</v>
          </cell>
          <cell r="L33">
            <v>25</v>
          </cell>
          <cell r="M33">
            <v>25</v>
          </cell>
          <cell r="N33">
            <v>6.7</v>
          </cell>
          <cell r="O33">
            <v>3.35</v>
          </cell>
          <cell r="P33">
            <v>1.68</v>
          </cell>
          <cell r="Q33">
            <v>1.67</v>
          </cell>
          <cell r="R33">
            <v>93.3</v>
          </cell>
          <cell r="S33">
            <v>47</v>
          </cell>
          <cell r="T33">
            <v>23</v>
          </cell>
        </row>
        <row r="34">
          <cell r="B34" t="str">
            <v>衡南县</v>
          </cell>
          <cell r="C34" t="str">
            <v>中部</v>
          </cell>
          <cell r="D34" t="str">
            <v>其他地区</v>
          </cell>
          <cell r="E34" t="str">
            <v>二档</v>
          </cell>
          <cell r="F34">
            <v>0.5</v>
          </cell>
          <cell r="G34">
            <v>0.25</v>
          </cell>
          <cell r="H34">
            <v>0.25</v>
          </cell>
        </row>
        <row r="34">
          <cell r="J34">
            <v>90.5313</v>
          </cell>
          <cell r="K34">
            <v>45</v>
          </cell>
          <cell r="L34">
            <v>23</v>
          </cell>
          <cell r="M34">
            <v>22.5313</v>
          </cell>
        </row>
        <row r="34">
          <cell r="R34">
            <v>90.5313</v>
          </cell>
          <cell r="S34">
            <v>45</v>
          </cell>
          <cell r="T34">
            <v>23</v>
          </cell>
        </row>
        <row r="35">
          <cell r="B35" t="str">
            <v>邵阳市小计</v>
          </cell>
        </row>
        <row r="35">
          <cell r="J35">
            <v>2915.999509</v>
          </cell>
          <cell r="K35">
            <v>1459</v>
          </cell>
          <cell r="L35">
            <v>1247</v>
          </cell>
          <cell r="M35">
            <v>209.999509</v>
          </cell>
        </row>
        <row r="35">
          <cell r="R35">
            <v>2915.999509</v>
          </cell>
          <cell r="S35">
            <v>1459</v>
          </cell>
          <cell r="T35">
            <v>1247</v>
          </cell>
        </row>
        <row r="36">
          <cell r="B36" t="str">
            <v>邵阳市本级及所辖区</v>
          </cell>
          <cell r="C36" t="str">
            <v>中部</v>
          </cell>
          <cell r="D36" t="str">
            <v>其他地区</v>
          </cell>
          <cell r="E36" t="str">
            <v>二档</v>
          </cell>
          <cell r="F36">
            <v>0.5</v>
          </cell>
          <cell r="G36">
            <v>0.25</v>
          </cell>
          <cell r="H36">
            <v>0.25</v>
          </cell>
        </row>
        <row r="36">
          <cell r="J36">
            <v>105.91</v>
          </cell>
          <cell r="K36">
            <v>53</v>
          </cell>
          <cell r="L36">
            <v>26</v>
          </cell>
          <cell r="M36">
            <v>26.91</v>
          </cell>
        </row>
        <row r="36">
          <cell r="R36">
            <v>105.91</v>
          </cell>
          <cell r="S36">
            <v>53</v>
          </cell>
          <cell r="T36">
            <v>26</v>
          </cell>
        </row>
        <row r="37">
          <cell r="B37" t="str">
            <v>城步县</v>
          </cell>
          <cell r="C37" t="str">
            <v>中部</v>
          </cell>
          <cell r="D37" t="str">
            <v>原贫困县</v>
          </cell>
          <cell r="E37" t="str">
            <v>一档</v>
          </cell>
          <cell r="F37">
            <v>0.5</v>
          </cell>
          <cell r="G37">
            <v>0.45</v>
          </cell>
          <cell r="H37">
            <v>0.05</v>
          </cell>
        </row>
        <row r="37">
          <cell r="J37">
            <v>331.33</v>
          </cell>
          <cell r="K37">
            <v>166</v>
          </cell>
          <cell r="L37">
            <v>149</v>
          </cell>
          <cell r="M37">
            <v>16.33</v>
          </cell>
        </row>
        <row r="37">
          <cell r="R37">
            <v>331.33</v>
          </cell>
          <cell r="S37">
            <v>166</v>
          </cell>
          <cell r="T37">
            <v>149</v>
          </cell>
        </row>
        <row r="38">
          <cell r="B38" t="str">
            <v>洞口县</v>
          </cell>
          <cell r="C38" t="str">
            <v>中部</v>
          </cell>
          <cell r="D38" t="str">
            <v>原贫困县</v>
          </cell>
          <cell r="E38" t="str">
            <v>一档</v>
          </cell>
          <cell r="F38">
            <v>0.5</v>
          </cell>
          <cell r="G38">
            <v>0.45</v>
          </cell>
          <cell r="H38">
            <v>0.05</v>
          </cell>
        </row>
        <row r="38">
          <cell r="J38">
            <v>363.56</v>
          </cell>
          <cell r="K38">
            <v>182</v>
          </cell>
          <cell r="L38">
            <v>164</v>
          </cell>
          <cell r="M38">
            <v>17.56</v>
          </cell>
        </row>
        <row r="38">
          <cell r="R38">
            <v>363.56</v>
          </cell>
          <cell r="S38">
            <v>182</v>
          </cell>
          <cell r="T38">
            <v>164</v>
          </cell>
        </row>
        <row r="39">
          <cell r="B39" t="str">
            <v>武冈市</v>
          </cell>
          <cell r="C39" t="str">
            <v>中部</v>
          </cell>
          <cell r="D39" t="str">
            <v>原贫困县</v>
          </cell>
          <cell r="E39" t="str">
            <v>一档</v>
          </cell>
          <cell r="F39">
            <v>0.5</v>
          </cell>
          <cell r="G39">
            <v>0.45</v>
          </cell>
          <cell r="H39">
            <v>0.05</v>
          </cell>
        </row>
        <row r="39">
          <cell r="J39">
            <v>250</v>
          </cell>
          <cell r="K39">
            <v>125</v>
          </cell>
          <cell r="L39">
            <v>113</v>
          </cell>
          <cell r="M39">
            <v>12</v>
          </cell>
        </row>
        <row r="39">
          <cell r="R39">
            <v>250</v>
          </cell>
          <cell r="S39">
            <v>125</v>
          </cell>
          <cell r="T39">
            <v>113</v>
          </cell>
        </row>
        <row r="40">
          <cell r="B40" t="str">
            <v>邵阳县</v>
          </cell>
          <cell r="C40" t="str">
            <v>中部</v>
          </cell>
          <cell r="D40" t="str">
            <v>原贫困县</v>
          </cell>
          <cell r="E40" t="str">
            <v>一档</v>
          </cell>
          <cell r="F40">
            <v>0.5</v>
          </cell>
          <cell r="G40">
            <v>0.45</v>
          </cell>
          <cell r="H40">
            <v>0.05</v>
          </cell>
        </row>
        <row r="40">
          <cell r="J40">
            <v>197</v>
          </cell>
          <cell r="K40">
            <v>99</v>
          </cell>
          <cell r="L40">
            <v>89</v>
          </cell>
          <cell r="M40">
            <v>9</v>
          </cell>
        </row>
        <row r="40">
          <cell r="R40">
            <v>197</v>
          </cell>
          <cell r="S40">
            <v>99</v>
          </cell>
          <cell r="T40">
            <v>89</v>
          </cell>
        </row>
        <row r="41">
          <cell r="B41" t="str">
            <v>新宁县</v>
          </cell>
          <cell r="C41" t="str">
            <v>中部</v>
          </cell>
          <cell r="D41" t="str">
            <v>原贫困县</v>
          </cell>
          <cell r="E41" t="str">
            <v>一档</v>
          </cell>
          <cell r="F41">
            <v>0.5</v>
          </cell>
          <cell r="G41">
            <v>0.45</v>
          </cell>
          <cell r="H41">
            <v>0.05</v>
          </cell>
        </row>
        <row r="41">
          <cell r="J41">
            <v>674.506751</v>
          </cell>
          <cell r="K41">
            <v>337</v>
          </cell>
          <cell r="L41">
            <v>304</v>
          </cell>
          <cell r="M41">
            <v>33.506751</v>
          </cell>
        </row>
        <row r="41">
          <cell r="R41">
            <v>674.506751</v>
          </cell>
          <cell r="S41">
            <v>337</v>
          </cell>
          <cell r="T41">
            <v>304</v>
          </cell>
        </row>
        <row r="42">
          <cell r="B42" t="str">
            <v>邵东市</v>
          </cell>
          <cell r="C42" t="str">
            <v>中部</v>
          </cell>
          <cell r="D42" t="str">
            <v>其他地区</v>
          </cell>
          <cell r="E42" t="str">
            <v>二档</v>
          </cell>
          <cell r="F42">
            <v>0.5</v>
          </cell>
          <cell r="G42">
            <v>0.25</v>
          </cell>
          <cell r="H42">
            <v>0.25</v>
          </cell>
        </row>
        <row r="42">
          <cell r="J42">
            <v>221.07</v>
          </cell>
          <cell r="K42">
            <v>111</v>
          </cell>
          <cell r="L42">
            <v>55</v>
          </cell>
          <cell r="M42">
            <v>55.07</v>
          </cell>
        </row>
        <row r="42">
          <cell r="R42">
            <v>221.07</v>
          </cell>
          <cell r="S42">
            <v>111</v>
          </cell>
          <cell r="T42">
            <v>55</v>
          </cell>
        </row>
        <row r="43">
          <cell r="B43" t="str">
            <v>绥宁县</v>
          </cell>
          <cell r="C43" t="str">
            <v>中部</v>
          </cell>
          <cell r="D43" t="str">
            <v>原贫困县</v>
          </cell>
          <cell r="E43" t="str">
            <v>一档</v>
          </cell>
          <cell r="F43">
            <v>0.5</v>
          </cell>
          <cell r="G43">
            <v>0.45</v>
          </cell>
          <cell r="H43">
            <v>0.05</v>
          </cell>
        </row>
        <row r="43">
          <cell r="J43">
            <v>278.862758</v>
          </cell>
          <cell r="K43">
            <v>139</v>
          </cell>
          <cell r="L43">
            <v>125</v>
          </cell>
          <cell r="M43">
            <v>14.862758</v>
          </cell>
        </row>
        <row r="43">
          <cell r="R43">
            <v>278.862758</v>
          </cell>
          <cell r="S43">
            <v>139</v>
          </cell>
          <cell r="T43">
            <v>125</v>
          </cell>
        </row>
        <row r="44">
          <cell r="B44" t="str">
            <v>新邵县</v>
          </cell>
          <cell r="C44" t="str">
            <v>中部</v>
          </cell>
          <cell r="D44" t="str">
            <v>原贫困县</v>
          </cell>
          <cell r="E44" t="str">
            <v>一档</v>
          </cell>
          <cell r="F44">
            <v>0.5</v>
          </cell>
          <cell r="G44">
            <v>0.45</v>
          </cell>
          <cell r="H44">
            <v>0.05</v>
          </cell>
        </row>
        <row r="44">
          <cell r="J44">
            <v>193.99</v>
          </cell>
          <cell r="K44">
            <v>97</v>
          </cell>
          <cell r="L44">
            <v>87</v>
          </cell>
          <cell r="M44">
            <v>9.98999999999998</v>
          </cell>
        </row>
        <row r="44">
          <cell r="R44">
            <v>193.99</v>
          </cell>
          <cell r="S44">
            <v>97</v>
          </cell>
          <cell r="T44">
            <v>87</v>
          </cell>
        </row>
        <row r="45">
          <cell r="B45" t="str">
            <v>隆回县</v>
          </cell>
          <cell r="C45" t="str">
            <v>中部</v>
          </cell>
          <cell r="D45" t="str">
            <v>原贫困县</v>
          </cell>
          <cell r="E45" t="str">
            <v>一档</v>
          </cell>
          <cell r="F45">
            <v>0.5</v>
          </cell>
          <cell r="G45">
            <v>0.45</v>
          </cell>
          <cell r="H45">
            <v>0.05</v>
          </cell>
        </row>
        <row r="45">
          <cell r="J45">
            <v>299.77</v>
          </cell>
          <cell r="K45">
            <v>150</v>
          </cell>
          <cell r="L45">
            <v>135</v>
          </cell>
          <cell r="M45">
            <v>14.77</v>
          </cell>
        </row>
        <row r="45">
          <cell r="R45">
            <v>299.77</v>
          </cell>
          <cell r="S45">
            <v>150</v>
          </cell>
          <cell r="T45">
            <v>135</v>
          </cell>
        </row>
        <row r="46">
          <cell r="B46" t="str">
            <v>岳阳市小计</v>
          </cell>
        </row>
        <row r="46">
          <cell r="J46">
            <v>3069</v>
          </cell>
          <cell r="K46">
            <v>1537</v>
          </cell>
          <cell r="L46">
            <v>819</v>
          </cell>
          <cell r="M46">
            <v>713</v>
          </cell>
        </row>
        <row r="46">
          <cell r="R46">
            <v>3069</v>
          </cell>
          <cell r="S46">
            <v>1537</v>
          </cell>
          <cell r="T46">
            <v>819</v>
          </cell>
        </row>
        <row r="47">
          <cell r="B47" t="str">
            <v>岳阳市本级及所辖区</v>
          </cell>
          <cell r="C47" t="str">
            <v>中部</v>
          </cell>
          <cell r="D47" t="str">
            <v>其他地区</v>
          </cell>
          <cell r="E47" t="str">
            <v>二档</v>
          </cell>
          <cell r="F47">
            <v>0.5</v>
          </cell>
          <cell r="G47">
            <v>0.25</v>
          </cell>
          <cell r="H47">
            <v>0.25</v>
          </cell>
        </row>
        <row r="47">
          <cell r="J47">
            <v>901</v>
          </cell>
          <cell r="K47">
            <v>451</v>
          </cell>
          <cell r="L47">
            <v>225</v>
          </cell>
          <cell r="M47">
            <v>225</v>
          </cell>
        </row>
        <row r="47">
          <cell r="R47">
            <v>901</v>
          </cell>
          <cell r="S47">
            <v>451</v>
          </cell>
          <cell r="T47">
            <v>225</v>
          </cell>
        </row>
        <row r="48">
          <cell r="B48" t="str">
            <v>岳阳县</v>
          </cell>
          <cell r="C48" t="str">
            <v>中部</v>
          </cell>
          <cell r="D48" t="str">
            <v>其他地区</v>
          </cell>
          <cell r="E48" t="str">
            <v>二档</v>
          </cell>
          <cell r="F48">
            <v>0.5</v>
          </cell>
          <cell r="G48">
            <v>0.25</v>
          </cell>
          <cell r="H48">
            <v>0.25</v>
          </cell>
        </row>
        <row r="48">
          <cell r="J48">
            <v>657</v>
          </cell>
          <cell r="K48">
            <v>329</v>
          </cell>
          <cell r="L48">
            <v>164</v>
          </cell>
          <cell r="M48">
            <v>164</v>
          </cell>
        </row>
        <row r="48">
          <cell r="R48">
            <v>657</v>
          </cell>
          <cell r="S48">
            <v>329</v>
          </cell>
          <cell r="T48">
            <v>164</v>
          </cell>
        </row>
        <row r="49">
          <cell r="B49" t="str">
            <v>华容县</v>
          </cell>
          <cell r="C49" t="str">
            <v>中部</v>
          </cell>
          <cell r="D49" t="str">
            <v>其他地区</v>
          </cell>
          <cell r="E49" t="str">
            <v>二档</v>
          </cell>
          <cell r="F49">
            <v>0.5</v>
          </cell>
          <cell r="G49">
            <v>0.25</v>
          </cell>
          <cell r="H49">
            <v>0.25</v>
          </cell>
        </row>
        <row r="49">
          <cell r="J49">
            <v>188</v>
          </cell>
          <cell r="K49">
            <v>94</v>
          </cell>
          <cell r="L49">
            <v>47</v>
          </cell>
          <cell r="M49">
            <v>47</v>
          </cell>
        </row>
        <row r="49">
          <cell r="R49">
            <v>188</v>
          </cell>
          <cell r="S49">
            <v>94</v>
          </cell>
          <cell r="T49">
            <v>47</v>
          </cell>
        </row>
        <row r="50">
          <cell r="B50" t="str">
            <v>湘阴县</v>
          </cell>
          <cell r="C50" t="str">
            <v>中部</v>
          </cell>
          <cell r="D50" t="str">
            <v>其他地区</v>
          </cell>
          <cell r="E50" t="str">
            <v>二档</v>
          </cell>
          <cell r="F50">
            <v>0.5</v>
          </cell>
          <cell r="G50">
            <v>0.25</v>
          </cell>
          <cell r="H50">
            <v>0.25</v>
          </cell>
        </row>
        <row r="50">
          <cell r="J50">
            <v>587</v>
          </cell>
          <cell r="K50">
            <v>294</v>
          </cell>
          <cell r="L50">
            <v>147</v>
          </cell>
          <cell r="M50">
            <v>146</v>
          </cell>
        </row>
        <row r="50">
          <cell r="R50">
            <v>587</v>
          </cell>
          <cell r="S50">
            <v>294</v>
          </cell>
          <cell r="T50">
            <v>147</v>
          </cell>
        </row>
        <row r="51">
          <cell r="B51" t="str">
            <v>平江县</v>
          </cell>
          <cell r="C51" t="str">
            <v>中部</v>
          </cell>
          <cell r="D51" t="str">
            <v>原贫困县</v>
          </cell>
          <cell r="E51" t="str">
            <v>一档</v>
          </cell>
          <cell r="F51">
            <v>0.5</v>
          </cell>
          <cell r="G51">
            <v>0.45</v>
          </cell>
          <cell r="H51">
            <v>0.05</v>
          </cell>
        </row>
        <row r="51">
          <cell r="J51">
            <v>257</v>
          </cell>
          <cell r="K51">
            <v>129</v>
          </cell>
          <cell r="L51">
            <v>116</v>
          </cell>
          <cell r="M51">
            <v>12</v>
          </cell>
        </row>
        <row r="51">
          <cell r="R51">
            <v>257</v>
          </cell>
          <cell r="S51">
            <v>129</v>
          </cell>
          <cell r="T51">
            <v>116</v>
          </cell>
        </row>
        <row r="52">
          <cell r="B52" t="str">
            <v>汨罗市</v>
          </cell>
          <cell r="C52" t="str">
            <v>中部</v>
          </cell>
          <cell r="D52" t="str">
            <v>其他地区</v>
          </cell>
          <cell r="E52" t="str">
            <v>二档</v>
          </cell>
          <cell r="F52">
            <v>0.5</v>
          </cell>
          <cell r="G52">
            <v>0.25</v>
          </cell>
          <cell r="H52">
            <v>0.25</v>
          </cell>
        </row>
        <row r="52">
          <cell r="J52">
            <v>391</v>
          </cell>
          <cell r="K52">
            <v>196</v>
          </cell>
          <cell r="L52">
            <v>98</v>
          </cell>
          <cell r="M52">
            <v>97</v>
          </cell>
        </row>
        <row r="52">
          <cell r="R52">
            <v>391</v>
          </cell>
          <cell r="S52">
            <v>196</v>
          </cell>
          <cell r="T52">
            <v>98</v>
          </cell>
        </row>
        <row r="53">
          <cell r="B53" t="str">
            <v>临湘市</v>
          </cell>
          <cell r="C53" t="str">
            <v>中部</v>
          </cell>
          <cell r="D53" t="str">
            <v>其他地区</v>
          </cell>
          <cell r="E53" t="str">
            <v>二档</v>
          </cell>
          <cell r="F53">
            <v>0.5</v>
          </cell>
          <cell r="G53">
            <v>0.25</v>
          </cell>
          <cell r="H53">
            <v>0.25</v>
          </cell>
        </row>
        <row r="53">
          <cell r="J53">
            <v>88</v>
          </cell>
          <cell r="K53">
            <v>44</v>
          </cell>
          <cell r="L53">
            <v>22</v>
          </cell>
          <cell r="M53">
            <v>22</v>
          </cell>
        </row>
        <row r="53">
          <cell r="R53">
            <v>88</v>
          </cell>
          <cell r="S53">
            <v>44</v>
          </cell>
          <cell r="T53">
            <v>22</v>
          </cell>
        </row>
        <row r="54">
          <cell r="B54" t="str">
            <v>常德市小计</v>
          </cell>
        </row>
        <row r="54">
          <cell r="J54">
            <v>1868.801837</v>
          </cell>
          <cell r="K54">
            <v>936</v>
          </cell>
          <cell r="L54">
            <v>503</v>
          </cell>
          <cell r="M54">
            <v>429.801837</v>
          </cell>
        </row>
        <row r="54">
          <cell r="R54">
            <v>1868.801837</v>
          </cell>
          <cell r="S54">
            <v>936</v>
          </cell>
          <cell r="T54">
            <v>503</v>
          </cell>
        </row>
        <row r="55">
          <cell r="B55" t="str">
            <v>常德市本级及所辖区</v>
          </cell>
          <cell r="C55" t="str">
            <v>中部</v>
          </cell>
          <cell r="D55" t="str">
            <v>其他地区</v>
          </cell>
          <cell r="E55" t="str">
            <v>二档</v>
          </cell>
          <cell r="F55">
            <v>0.5</v>
          </cell>
          <cell r="G55">
            <v>0.25</v>
          </cell>
          <cell r="H55">
            <v>0.25</v>
          </cell>
        </row>
        <row r="55">
          <cell r="J55">
            <v>641.49</v>
          </cell>
          <cell r="K55">
            <v>321</v>
          </cell>
          <cell r="L55">
            <v>160</v>
          </cell>
          <cell r="M55">
            <v>160.49</v>
          </cell>
        </row>
        <row r="55">
          <cell r="R55">
            <v>641.49</v>
          </cell>
          <cell r="S55">
            <v>321</v>
          </cell>
          <cell r="T55">
            <v>160</v>
          </cell>
        </row>
        <row r="56">
          <cell r="B56" t="str">
            <v>汉寿县</v>
          </cell>
          <cell r="C56" t="str">
            <v>中部</v>
          </cell>
          <cell r="D56" t="str">
            <v>其他地区</v>
          </cell>
          <cell r="E56" t="str">
            <v>二档</v>
          </cell>
          <cell r="F56">
            <v>0.5</v>
          </cell>
          <cell r="G56">
            <v>0.25</v>
          </cell>
          <cell r="H56">
            <v>0.25</v>
          </cell>
        </row>
        <row r="56">
          <cell r="J56">
            <v>126.631837</v>
          </cell>
          <cell r="K56">
            <v>63</v>
          </cell>
          <cell r="L56">
            <v>32</v>
          </cell>
          <cell r="M56">
            <v>31.631837</v>
          </cell>
        </row>
        <row r="56">
          <cell r="R56">
            <v>126.631837</v>
          </cell>
          <cell r="S56">
            <v>63</v>
          </cell>
          <cell r="T56">
            <v>32</v>
          </cell>
        </row>
        <row r="57">
          <cell r="B57" t="str">
            <v>桃源县</v>
          </cell>
          <cell r="C57" t="str">
            <v>中部</v>
          </cell>
          <cell r="D57" t="str">
            <v>其他地区</v>
          </cell>
          <cell r="E57" t="str">
            <v>二档</v>
          </cell>
          <cell r="F57">
            <v>0.5</v>
          </cell>
          <cell r="G57">
            <v>0.25</v>
          </cell>
          <cell r="H57">
            <v>0.25</v>
          </cell>
        </row>
        <row r="57">
          <cell r="J57">
            <v>185.36</v>
          </cell>
          <cell r="K57">
            <v>93</v>
          </cell>
          <cell r="L57">
            <v>46</v>
          </cell>
          <cell r="M57">
            <v>46.36</v>
          </cell>
        </row>
        <row r="57">
          <cell r="R57">
            <v>185.36</v>
          </cell>
          <cell r="S57">
            <v>93</v>
          </cell>
          <cell r="T57">
            <v>46</v>
          </cell>
        </row>
        <row r="58">
          <cell r="B58" t="str">
            <v>临澧县</v>
          </cell>
          <cell r="C58" t="str">
            <v>中部</v>
          </cell>
          <cell r="D58" t="str">
            <v>其他地区</v>
          </cell>
          <cell r="E58" t="str">
            <v>二档</v>
          </cell>
          <cell r="F58">
            <v>0.5</v>
          </cell>
          <cell r="G58">
            <v>0.25</v>
          </cell>
          <cell r="H58">
            <v>0.25</v>
          </cell>
        </row>
        <row r="58">
          <cell r="J58">
            <v>253</v>
          </cell>
          <cell r="K58">
            <v>127</v>
          </cell>
          <cell r="L58">
            <v>63</v>
          </cell>
          <cell r="M58">
            <v>63</v>
          </cell>
        </row>
        <row r="58">
          <cell r="R58">
            <v>253</v>
          </cell>
          <cell r="S58">
            <v>127</v>
          </cell>
          <cell r="T58">
            <v>63</v>
          </cell>
        </row>
        <row r="59">
          <cell r="B59" t="str">
            <v>石门县</v>
          </cell>
          <cell r="C59" t="str">
            <v>中部</v>
          </cell>
          <cell r="D59" t="str">
            <v>原贫困县</v>
          </cell>
          <cell r="E59" t="str">
            <v>一档</v>
          </cell>
          <cell r="F59">
            <v>0.5</v>
          </cell>
          <cell r="G59">
            <v>0.45</v>
          </cell>
          <cell r="H59">
            <v>0.05</v>
          </cell>
        </row>
        <row r="59">
          <cell r="J59">
            <v>185.36</v>
          </cell>
          <cell r="K59">
            <v>93</v>
          </cell>
          <cell r="L59">
            <v>83</v>
          </cell>
          <cell r="M59">
            <v>9.36000000000001</v>
          </cell>
        </row>
        <row r="59">
          <cell r="R59">
            <v>185.36</v>
          </cell>
          <cell r="S59">
            <v>93</v>
          </cell>
          <cell r="T59">
            <v>83</v>
          </cell>
        </row>
        <row r="60">
          <cell r="B60" t="str">
            <v>澧县</v>
          </cell>
          <cell r="C60" t="str">
            <v>中部</v>
          </cell>
          <cell r="D60" t="str">
            <v>其他地区</v>
          </cell>
          <cell r="E60" t="str">
            <v>二档</v>
          </cell>
          <cell r="F60">
            <v>0.5</v>
          </cell>
          <cell r="G60">
            <v>0.25</v>
          </cell>
          <cell r="H60">
            <v>0.25</v>
          </cell>
        </row>
        <row r="60">
          <cell r="J60">
            <v>233.08</v>
          </cell>
          <cell r="K60">
            <v>117</v>
          </cell>
          <cell r="L60">
            <v>58</v>
          </cell>
          <cell r="M60">
            <v>58.08</v>
          </cell>
        </row>
        <row r="60">
          <cell r="R60">
            <v>233.08</v>
          </cell>
          <cell r="S60">
            <v>117</v>
          </cell>
          <cell r="T60">
            <v>58</v>
          </cell>
        </row>
        <row r="61">
          <cell r="B61" t="str">
            <v>津市市</v>
          </cell>
          <cell r="C61" t="str">
            <v>中部</v>
          </cell>
          <cell r="D61" t="str">
            <v>其他地区</v>
          </cell>
          <cell r="E61" t="str">
            <v>二档</v>
          </cell>
          <cell r="F61">
            <v>0.5</v>
          </cell>
          <cell r="G61">
            <v>0.25</v>
          </cell>
          <cell r="H61">
            <v>0.25</v>
          </cell>
        </row>
        <row r="61">
          <cell r="J61">
            <v>130.8</v>
          </cell>
          <cell r="K61">
            <v>65</v>
          </cell>
          <cell r="L61">
            <v>33</v>
          </cell>
          <cell r="M61">
            <v>32.8</v>
          </cell>
        </row>
        <row r="61">
          <cell r="R61">
            <v>130.8</v>
          </cell>
          <cell r="S61">
            <v>65</v>
          </cell>
          <cell r="T61">
            <v>33</v>
          </cell>
        </row>
        <row r="62">
          <cell r="B62" t="str">
            <v>安乡县</v>
          </cell>
          <cell r="C62" t="str">
            <v>中部</v>
          </cell>
          <cell r="D62" t="str">
            <v>其他地区</v>
          </cell>
          <cell r="E62" t="str">
            <v>二档</v>
          </cell>
          <cell r="F62">
            <v>0.5</v>
          </cell>
          <cell r="G62">
            <v>0.25</v>
          </cell>
          <cell r="H62">
            <v>0.25</v>
          </cell>
        </row>
        <row r="62">
          <cell r="J62">
            <v>113.08</v>
          </cell>
          <cell r="K62">
            <v>57</v>
          </cell>
          <cell r="L62">
            <v>28</v>
          </cell>
          <cell r="M62">
            <v>28.08</v>
          </cell>
        </row>
        <row r="62">
          <cell r="R62">
            <v>113.08</v>
          </cell>
          <cell r="S62">
            <v>57</v>
          </cell>
          <cell r="T62">
            <v>28</v>
          </cell>
        </row>
        <row r="63">
          <cell r="B63" t="str">
            <v>张家界市小计</v>
          </cell>
        </row>
        <row r="63">
          <cell r="J63">
            <v>993.61</v>
          </cell>
          <cell r="K63">
            <v>497</v>
          </cell>
          <cell r="L63">
            <v>448</v>
          </cell>
          <cell r="M63">
            <v>48.6100000000001</v>
          </cell>
        </row>
        <row r="63">
          <cell r="R63">
            <v>993.61</v>
          </cell>
          <cell r="S63">
            <v>497</v>
          </cell>
          <cell r="T63">
            <v>448</v>
          </cell>
        </row>
        <row r="64">
          <cell r="B64" t="str">
            <v>张家界市本级及所辖区</v>
          </cell>
          <cell r="C64" t="str">
            <v>中部</v>
          </cell>
          <cell r="D64" t="str">
            <v>原贫困县</v>
          </cell>
          <cell r="E64" t="str">
            <v>一档</v>
          </cell>
          <cell r="F64">
            <v>0.5</v>
          </cell>
          <cell r="G64">
            <v>0.45</v>
          </cell>
          <cell r="H64">
            <v>0.05</v>
          </cell>
        </row>
        <row r="64">
          <cell r="J64">
            <v>354.71</v>
          </cell>
          <cell r="K64">
            <v>177</v>
          </cell>
          <cell r="L64">
            <v>160</v>
          </cell>
          <cell r="M64">
            <v>17.71</v>
          </cell>
        </row>
        <row r="64">
          <cell r="R64">
            <v>354.71</v>
          </cell>
          <cell r="S64">
            <v>177</v>
          </cell>
          <cell r="T64">
            <v>160</v>
          </cell>
        </row>
        <row r="65">
          <cell r="B65" t="str">
            <v>慈利县</v>
          </cell>
          <cell r="C65" t="str">
            <v>中部</v>
          </cell>
          <cell r="D65" t="str">
            <v>原贫困县</v>
          </cell>
          <cell r="E65" t="str">
            <v>一档</v>
          </cell>
          <cell r="F65">
            <v>0.5</v>
          </cell>
          <cell r="G65">
            <v>0.45</v>
          </cell>
          <cell r="H65">
            <v>0.05</v>
          </cell>
        </row>
        <row r="65">
          <cell r="J65">
            <v>353.11</v>
          </cell>
          <cell r="K65">
            <v>177</v>
          </cell>
          <cell r="L65">
            <v>159</v>
          </cell>
          <cell r="M65">
            <v>17.11</v>
          </cell>
        </row>
        <row r="65">
          <cell r="R65">
            <v>353.11</v>
          </cell>
          <cell r="S65">
            <v>177</v>
          </cell>
          <cell r="T65">
            <v>159</v>
          </cell>
        </row>
        <row r="66">
          <cell r="B66" t="str">
            <v>桑植县</v>
          </cell>
          <cell r="C66" t="str">
            <v>中部</v>
          </cell>
          <cell r="D66" t="str">
            <v>原贫困县</v>
          </cell>
          <cell r="E66" t="str">
            <v>一档</v>
          </cell>
          <cell r="F66">
            <v>0.5</v>
          </cell>
          <cell r="G66">
            <v>0.45</v>
          </cell>
          <cell r="H66">
            <v>0.05</v>
          </cell>
        </row>
        <row r="66">
          <cell r="J66">
            <v>285.79</v>
          </cell>
          <cell r="K66">
            <v>143</v>
          </cell>
          <cell r="L66">
            <v>129</v>
          </cell>
          <cell r="M66">
            <v>13.79</v>
          </cell>
        </row>
        <row r="66">
          <cell r="R66">
            <v>285.79</v>
          </cell>
          <cell r="S66">
            <v>143</v>
          </cell>
          <cell r="T66">
            <v>129</v>
          </cell>
        </row>
        <row r="67">
          <cell r="B67" t="str">
            <v>益阳市小计</v>
          </cell>
        </row>
        <row r="67">
          <cell r="J67">
            <v>1561.1922</v>
          </cell>
          <cell r="K67">
            <v>780</v>
          </cell>
          <cell r="L67">
            <v>446</v>
          </cell>
          <cell r="M67">
            <v>335.1922</v>
          </cell>
        </row>
        <row r="67">
          <cell r="R67">
            <v>1561.1922</v>
          </cell>
          <cell r="S67">
            <v>780</v>
          </cell>
          <cell r="T67">
            <v>446</v>
          </cell>
        </row>
        <row r="68">
          <cell r="B68" t="str">
            <v>益阳市本级及所辖区</v>
          </cell>
          <cell r="C68" t="str">
            <v>中部</v>
          </cell>
          <cell r="D68" t="str">
            <v>其他地区</v>
          </cell>
          <cell r="E68" t="str">
            <v>二档</v>
          </cell>
          <cell r="F68">
            <v>0.5</v>
          </cell>
          <cell r="G68">
            <v>0.25</v>
          </cell>
          <cell r="H68">
            <v>0.25</v>
          </cell>
        </row>
        <row r="68">
          <cell r="J68">
            <v>456.58</v>
          </cell>
          <cell r="K68">
            <v>228</v>
          </cell>
          <cell r="L68">
            <v>114</v>
          </cell>
          <cell r="M68">
            <v>114.58</v>
          </cell>
        </row>
        <row r="68">
          <cell r="R68">
            <v>456.58</v>
          </cell>
          <cell r="S68">
            <v>228</v>
          </cell>
          <cell r="T68">
            <v>114</v>
          </cell>
        </row>
        <row r="69">
          <cell r="B69" t="str">
            <v>南县</v>
          </cell>
          <cell r="C69" t="str">
            <v>中部</v>
          </cell>
          <cell r="D69" t="str">
            <v>其他地区</v>
          </cell>
          <cell r="E69" t="str">
            <v>二档</v>
          </cell>
          <cell r="F69">
            <v>0.5</v>
          </cell>
          <cell r="G69">
            <v>0.25</v>
          </cell>
          <cell r="H69">
            <v>0.25</v>
          </cell>
        </row>
        <row r="69">
          <cell r="J69">
            <v>260.0222</v>
          </cell>
          <cell r="K69">
            <v>130</v>
          </cell>
          <cell r="L69">
            <v>65</v>
          </cell>
          <cell r="M69">
            <v>65.0222</v>
          </cell>
        </row>
        <row r="69">
          <cell r="R69">
            <v>260.0222</v>
          </cell>
          <cell r="S69">
            <v>130</v>
          </cell>
          <cell r="T69">
            <v>65</v>
          </cell>
        </row>
        <row r="70">
          <cell r="B70" t="str">
            <v>沅江市</v>
          </cell>
          <cell r="C70" t="str">
            <v>中部</v>
          </cell>
          <cell r="D70" t="str">
            <v>其他地区</v>
          </cell>
          <cell r="E70" t="str">
            <v>二档</v>
          </cell>
          <cell r="F70">
            <v>0.5</v>
          </cell>
          <cell r="G70">
            <v>0.25</v>
          </cell>
          <cell r="H70">
            <v>0.25</v>
          </cell>
        </row>
        <row r="70">
          <cell r="J70">
            <v>106</v>
          </cell>
          <cell r="K70">
            <v>53</v>
          </cell>
          <cell r="L70">
            <v>27</v>
          </cell>
          <cell r="M70">
            <v>26</v>
          </cell>
        </row>
        <row r="70">
          <cell r="R70">
            <v>106</v>
          </cell>
          <cell r="S70">
            <v>53</v>
          </cell>
          <cell r="T70">
            <v>27</v>
          </cell>
        </row>
        <row r="71">
          <cell r="B71" t="str">
            <v>桃江县</v>
          </cell>
          <cell r="C71" t="str">
            <v>中部</v>
          </cell>
          <cell r="D71" t="str">
            <v>其他地区</v>
          </cell>
          <cell r="E71" t="str">
            <v>二档</v>
          </cell>
          <cell r="F71">
            <v>0.5</v>
          </cell>
          <cell r="G71">
            <v>0.25</v>
          </cell>
          <cell r="H71">
            <v>0.25</v>
          </cell>
        </row>
        <row r="71">
          <cell r="J71">
            <v>466</v>
          </cell>
          <cell r="K71">
            <v>233</v>
          </cell>
          <cell r="L71">
            <v>117</v>
          </cell>
          <cell r="M71">
            <v>116</v>
          </cell>
        </row>
        <row r="71">
          <cell r="R71">
            <v>466</v>
          </cell>
          <cell r="S71">
            <v>233</v>
          </cell>
          <cell r="T71">
            <v>117</v>
          </cell>
        </row>
        <row r="72">
          <cell r="B72" t="str">
            <v>安化县</v>
          </cell>
          <cell r="C72" t="str">
            <v>中部</v>
          </cell>
          <cell r="D72" t="str">
            <v>原贫困县</v>
          </cell>
          <cell r="E72" t="str">
            <v>一档</v>
          </cell>
          <cell r="F72">
            <v>0.5</v>
          </cell>
          <cell r="G72">
            <v>0.45</v>
          </cell>
          <cell r="H72">
            <v>0.05</v>
          </cell>
        </row>
        <row r="72">
          <cell r="J72">
            <v>272.59</v>
          </cell>
          <cell r="K72">
            <v>136</v>
          </cell>
          <cell r="L72">
            <v>123</v>
          </cell>
          <cell r="M72">
            <v>13.59</v>
          </cell>
        </row>
        <row r="72">
          <cell r="R72">
            <v>272.59</v>
          </cell>
          <cell r="S72">
            <v>136</v>
          </cell>
          <cell r="T72">
            <v>123</v>
          </cell>
        </row>
        <row r="73">
          <cell r="B73" t="str">
            <v>郴州市小计</v>
          </cell>
        </row>
        <row r="73">
          <cell r="J73">
            <v>3049.95</v>
          </cell>
          <cell r="K73">
            <v>1526</v>
          </cell>
          <cell r="L73">
            <v>965</v>
          </cell>
          <cell r="M73">
            <v>558.95</v>
          </cell>
          <cell r="N73">
            <v>6.9064</v>
          </cell>
          <cell r="O73">
            <v>3.45</v>
          </cell>
          <cell r="P73">
            <v>3.11</v>
          </cell>
          <cell r="Q73">
            <v>0.3464</v>
          </cell>
          <cell r="R73">
            <v>3043.0436</v>
          </cell>
          <cell r="S73">
            <v>1523</v>
          </cell>
          <cell r="T73">
            <v>962</v>
          </cell>
        </row>
        <row r="74">
          <cell r="B74" t="str">
            <v>郴州市本级及所辖区</v>
          </cell>
          <cell r="C74" t="str">
            <v>中部</v>
          </cell>
          <cell r="D74" t="str">
            <v>其他地区</v>
          </cell>
          <cell r="E74" t="str">
            <v>二档</v>
          </cell>
          <cell r="F74">
            <v>0.5</v>
          </cell>
          <cell r="G74">
            <v>0.25</v>
          </cell>
          <cell r="H74">
            <v>0.25</v>
          </cell>
        </row>
        <row r="74">
          <cell r="J74">
            <v>930.28</v>
          </cell>
          <cell r="K74">
            <v>465</v>
          </cell>
          <cell r="L74">
            <v>233</v>
          </cell>
          <cell r="M74">
            <v>232.28</v>
          </cell>
        </row>
        <row r="74">
          <cell r="R74">
            <v>930.28</v>
          </cell>
          <cell r="S74">
            <v>465</v>
          </cell>
          <cell r="T74">
            <v>233</v>
          </cell>
        </row>
        <row r="75">
          <cell r="B75" t="str">
            <v>资兴市</v>
          </cell>
          <cell r="C75" t="str">
            <v>中部</v>
          </cell>
          <cell r="D75" t="str">
            <v>其他地区</v>
          </cell>
          <cell r="E75" t="str">
            <v>二档</v>
          </cell>
          <cell r="F75">
            <v>0.5</v>
          </cell>
          <cell r="G75">
            <v>0.25</v>
          </cell>
          <cell r="H75">
            <v>0.25</v>
          </cell>
        </row>
        <row r="75">
          <cell r="J75">
            <v>143</v>
          </cell>
          <cell r="K75">
            <v>72</v>
          </cell>
          <cell r="L75">
            <v>36</v>
          </cell>
          <cell r="M75">
            <v>35</v>
          </cell>
        </row>
        <row r="75">
          <cell r="R75">
            <v>143</v>
          </cell>
          <cell r="S75">
            <v>72</v>
          </cell>
          <cell r="T75">
            <v>36</v>
          </cell>
        </row>
        <row r="76">
          <cell r="B76" t="str">
            <v>桂阳县</v>
          </cell>
          <cell r="C76" t="str">
            <v>中部</v>
          </cell>
          <cell r="D76" t="str">
            <v>其他地区</v>
          </cell>
          <cell r="E76" t="str">
            <v>二档</v>
          </cell>
          <cell r="F76">
            <v>0.5</v>
          </cell>
          <cell r="G76">
            <v>0.25</v>
          </cell>
          <cell r="H76">
            <v>0.25</v>
          </cell>
        </row>
        <row r="76">
          <cell r="J76">
            <v>175.48</v>
          </cell>
          <cell r="K76">
            <v>88</v>
          </cell>
          <cell r="L76">
            <v>44</v>
          </cell>
          <cell r="M76">
            <v>43.48</v>
          </cell>
        </row>
        <row r="76">
          <cell r="R76">
            <v>175.48</v>
          </cell>
          <cell r="S76">
            <v>88</v>
          </cell>
          <cell r="T76">
            <v>44</v>
          </cell>
        </row>
        <row r="77">
          <cell r="B77" t="str">
            <v>永兴县</v>
          </cell>
          <cell r="C77" t="str">
            <v>中部</v>
          </cell>
          <cell r="D77" t="str">
            <v>其他地区</v>
          </cell>
          <cell r="E77" t="str">
            <v>二档</v>
          </cell>
          <cell r="F77">
            <v>0.5</v>
          </cell>
          <cell r="G77">
            <v>0.25</v>
          </cell>
          <cell r="H77">
            <v>0.25</v>
          </cell>
        </row>
        <row r="77">
          <cell r="J77">
            <v>200.32</v>
          </cell>
          <cell r="K77">
            <v>100</v>
          </cell>
          <cell r="L77">
            <v>50</v>
          </cell>
          <cell r="M77">
            <v>50.32</v>
          </cell>
        </row>
        <row r="77">
          <cell r="R77">
            <v>200.32</v>
          </cell>
          <cell r="S77">
            <v>100</v>
          </cell>
          <cell r="T77">
            <v>50</v>
          </cell>
        </row>
        <row r="78">
          <cell r="B78" t="str">
            <v>临武县</v>
          </cell>
          <cell r="C78" t="str">
            <v>中部</v>
          </cell>
          <cell r="D78" t="str">
            <v>其他地区</v>
          </cell>
          <cell r="E78" t="str">
            <v>二档</v>
          </cell>
          <cell r="F78">
            <v>0.5</v>
          </cell>
          <cell r="G78">
            <v>0.25</v>
          </cell>
          <cell r="H78">
            <v>0.25</v>
          </cell>
        </row>
        <row r="78">
          <cell r="J78">
            <v>353.28</v>
          </cell>
          <cell r="K78">
            <v>177</v>
          </cell>
          <cell r="L78">
            <v>88</v>
          </cell>
          <cell r="M78">
            <v>88.28</v>
          </cell>
        </row>
        <row r="78">
          <cell r="R78">
            <v>353.28</v>
          </cell>
          <cell r="S78">
            <v>177</v>
          </cell>
          <cell r="T78">
            <v>88</v>
          </cell>
        </row>
        <row r="79">
          <cell r="B79" t="str">
            <v>嘉禾县</v>
          </cell>
          <cell r="C79" t="str">
            <v>中部</v>
          </cell>
          <cell r="D79" t="str">
            <v>其他地区</v>
          </cell>
          <cell r="E79" t="str">
            <v>二档</v>
          </cell>
          <cell r="F79">
            <v>0.5</v>
          </cell>
          <cell r="G79">
            <v>0.25</v>
          </cell>
          <cell r="H79">
            <v>0.25</v>
          </cell>
        </row>
        <row r="79">
          <cell r="J79">
            <v>238.72</v>
          </cell>
          <cell r="K79">
            <v>119</v>
          </cell>
          <cell r="L79">
            <v>60</v>
          </cell>
          <cell r="M79">
            <v>59.72</v>
          </cell>
        </row>
        <row r="79">
          <cell r="R79">
            <v>238.72</v>
          </cell>
          <cell r="S79">
            <v>119</v>
          </cell>
          <cell r="T79">
            <v>60</v>
          </cell>
        </row>
        <row r="80">
          <cell r="B80" t="str">
            <v>宜章县</v>
          </cell>
          <cell r="C80" t="str">
            <v>中部</v>
          </cell>
          <cell r="D80" t="str">
            <v>原贫困县</v>
          </cell>
          <cell r="E80" t="str">
            <v>一档</v>
          </cell>
          <cell r="F80">
            <v>0.5</v>
          </cell>
          <cell r="G80">
            <v>0.45</v>
          </cell>
          <cell r="H80">
            <v>0.05</v>
          </cell>
        </row>
        <row r="80">
          <cell r="J80">
            <v>184.31</v>
          </cell>
          <cell r="K80">
            <v>92</v>
          </cell>
          <cell r="L80">
            <v>83</v>
          </cell>
          <cell r="M80">
            <v>9.31</v>
          </cell>
        </row>
        <row r="80">
          <cell r="R80">
            <v>184.31</v>
          </cell>
          <cell r="S80">
            <v>92</v>
          </cell>
          <cell r="T80">
            <v>83</v>
          </cell>
        </row>
        <row r="81">
          <cell r="B81" t="str">
            <v>安仁县</v>
          </cell>
          <cell r="C81" t="str">
            <v>中部</v>
          </cell>
          <cell r="D81" t="str">
            <v>原贫困县</v>
          </cell>
          <cell r="E81" t="str">
            <v>一档</v>
          </cell>
          <cell r="F81">
            <v>0.5</v>
          </cell>
          <cell r="G81">
            <v>0.45</v>
          </cell>
          <cell r="H81">
            <v>0.05</v>
          </cell>
        </row>
        <row r="81">
          <cell r="J81">
            <v>361.56</v>
          </cell>
          <cell r="K81">
            <v>181</v>
          </cell>
          <cell r="L81">
            <v>163</v>
          </cell>
          <cell r="M81">
            <v>17.56</v>
          </cell>
        </row>
        <row r="81">
          <cell r="R81">
            <v>361.56</v>
          </cell>
          <cell r="S81">
            <v>181</v>
          </cell>
          <cell r="T81">
            <v>163</v>
          </cell>
        </row>
        <row r="82">
          <cell r="B82" t="str">
            <v>桂东县</v>
          </cell>
          <cell r="C82" t="str">
            <v>中部</v>
          </cell>
          <cell r="D82" t="str">
            <v>原贫困县</v>
          </cell>
          <cell r="E82" t="str">
            <v>一档</v>
          </cell>
          <cell r="F82">
            <v>0.5</v>
          </cell>
          <cell r="G82">
            <v>0.45</v>
          </cell>
          <cell r="H82">
            <v>0.05</v>
          </cell>
        </row>
        <row r="82">
          <cell r="J82">
            <v>280</v>
          </cell>
          <cell r="K82">
            <v>140</v>
          </cell>
          <cell r="L82">
            <v>126</v>
          </cell>
          <cell r="M82">
            <v>14</v>
          </cell>
          <cell r="N82">
            <v>6.9064</v>
          </cell>
          <cell r="O82">
            <v>3.45</v>
          </cell>
          <cell r="P82">
            <v>3.11</v>
          </cell>
          <cell r="Q82">
            <v>0.3464</v>
          </cell>
          <cell r="R82">
            <v>273.0936</v>
          </cell>
          <cell r="S82">
            <v>137</v>
          </cell>
          <cell r="T82">
            <v>123</v>
          </cell>
        </row>
        <row r="83">
          <cell r="B83" t="str">
            <v>汝城县</v>
          </cell>
          <cell r="C83" t="str">
            <v>中部</v>
          </cell>
          <cell r="D83" t="str">
            <v>原贫困县</v>
          </cell>
          <cell r="E83" t="str">
            <v>一档</v>
          </cell>
          <cell r="F83">
            <v>0.5</v>
          </cell>
          <cell r="G83">
            <v>0.45</v>
          </cell>
          <cell r="H83">
            <v>0.05</v>
          </cell>
        </row>
        <row r="83">
          <cell r="J83">
            <v>183</v>
          </cell>
          <cell r="K83">
            <v>92</v>
          </cell>
          <cell r="L83">
            <v>82</v>
          </cell>
          <cell r="M83">
            <v>9</v>
          </cell>
        </row>
        <row r="83">
          <cell r="R83">
            <v>183</v>
          </cell>
          <cell r="S83">
            <v>92</v>
          </cell>
          <cell r="T83">
            <v>82</v>
          </cell>
        </row>
        <row r="84">
          <cell r="B84" t="str">
            <v>永州市小计</v>
          </cell>
        </row>
        <row r="84">
          <cell r="J84">
            <v>3988.228649</v>
          </cell>
          <cell r="K84">
            <v>1994</v>
          </cell>
          <cell r="L84">
            <v>1338</v>
          </cell>
          <cell r="M84">
            <v>656.228649</v>
          </cell>
          <cell r="N84">
            <v>169.24</v>
          </cell>
          <cell r="O84">
            <v>84.62</v>
          </cell>
          <cell r="P84">
            <v>65.68</v>
          </cell>
          <cell r="Q84">
            <v>18.94</v>
          </cell>
          <cell r="R84">
            <v>3818.988649</v>
          </cell>
          <cell r="S84">
            <v>1909</v>
          </cell>
          <cell r="T84">
            <v>1273</v>
          </cell>
        </row>
        <row r="85">
          <cell r="B85" t="str">
            <v>永州市本级及所辖区</v>
          </cell>
          <cell r="C85" t="str">
            <v>中部</v>
          </cell>
          <cell r="D85" t="str">
            <v>其他地区</v>
          </cell>
          <cell r="E85" t="str">
            <v>二档</v>
          </cell>
          <cell r="F85">
            <v>0.5</v>
          </cell>
          <cell r="G85">
            <v>0.25</v>
          </cell>
          <cell r="H85">
            <v>0.25</v>
          </cell>
        </row>
        <row r="85">
          <cell r="J85">
            <v>664</v>
          </cell>
          <cell r="K85">
            <v>332</v>
          </cell>
          <cell r="L85">
            <v>166</v>
          </cell>
          <cell r="M85">
            <v>166</v>
          </cell>
        </row>
        <row r="85">
          <cell r="R85">
            <v>664</v>
          </cell>
          <cell r="S85">
            <v>332</v>
          </cell>
          <cell r="T85">
            <v>166</v>
          </cell>
        </row>
        <row r="86">
          <cell r="B86" t="str">
            <v>江华县</v>
          </cell>
          <cell r="C86" t="str">
            <v>中部</v>
          </cell>
          <cell r="D86" t="str">
            <v>原贫困县</v>
          </cell>
          <cell r="E86" t="str">
            <v>一档</v>
          </cell>
          <cell r="F86">
            <v>0.5</v>
          </cell>
          <cell r="G86">
            <v>0.45</v>
          </cell>
          <cell r="H86">
            <v>0.05</v>
          </cell>
        </row>
        <row r="86">
          <cell r="J86">
            <v>244.57</v>
          </cell>
          <cell r="K86">
            <v>122</v>
          </cell>
          <cell r="L86">
            <v>110</v>
          </cell>
          <cell r="M86">
            <v>12.57</v>
          </cell>
        </row>
        <row r="86">
          <cell r="R86">
            <v>244.57</v>
          </cell>
          <cell r="S86">
            <v>122</v>
          </cell>
          <cell r="T86">
            <v>110</v>
          </cell>
        </row>
        <row r="87">
          <cell r="B87" t="str">
            <v>祁阳县</v>
          </cell>
          <cell r="C87" t="str">
            <v>中部</v>
          </cell>
          <cell r="D87" t="str">
            <v>其他地区</v>
          </cell>
          <cell r="E87" t="str">
            <v>二档</v>
          </cell>
          <cell r="F87">
            <v>0.5</v>
          </cell>
          <cell r="G87">
            <v>0.25</v>
          </cell>
          <cell r="H87">
            <v>0.25</v>
          </cell>
        </row>
        <row r="87">
          <cell r="J87">
            <v>503</v>
          </cell>
          <cell r="K87">
            <v>252</v>
          </cell>
          <cell r="L87">
            <v>126</v>
          </cell>
          <cell r="M87">
            <v>125</v>
          </cell>
        </row>
        <row r="87">
          <cell r="R87">
            <v>503</v>
          </cell>
          <cell r="S87">
            <v>252</v>
          </cell>
          <cell r="T87">
            <v>126</v>
          </cell>
        </row>
        <row r="88">
          <cell r="B88" t="str">
            <v>东安县</v>
          </cell>
          <cell r="C88" t="str">
            <v>中部</v>
          </cell>
          <cell r="D88" t="str">
            <v>其他地区</v>
          </cell>
          <cell r="E88" t="str">
            <v>二档</v>
          </cell>
          <cell r="F88">
            <v>0.5</v>
          </cell>
          <cell r="G88">
            <v>0.25</v>
          </cell>
          <cell r="H88">
            <v>0.25</v>
          </cell>
        </row>
        <row r="88">
          <cell r="J88">
            <v>88</v>
          </cell>
          <cell r="K88">
            <v>44</v>
          </cell>
          <cell r="L88">
            <v>22</v>
          </cell>
          <cell r="M88">
            <v>22</v>
          </cell>
        </row>
        <row r="88">
          <cell r="R88">
            <v>88</v>
          </cell>
          <cell r="S88">
            <v>44</v>
          </cell>
          <cell r="T88">
            <v>22</v>
          </cell>
        </row>
        <row r="89">
          <cell r="B89" t="str">
            <v>蓝山县</v>
          </cell>
          <cell r="C89" t="str">
            <v>中部</v>
          </cell>
          <cell r="D89" t="str">
            <v>其他地区</v>
          </cell>
          <cell r="E89" t="str">
            <v>二档</v>
          </cell>
          <cell r="F89">
            <v>0.5</v>
          </cell>
          <cell r="G89">
            <v>0.25</v>
          </cell>
          <cell r="H89">
            <v>0.25</v>
          </cell>
        </row>
        <row r="89">
          <cell r="J89">
            <v>569.05</v>
          </cell>
          <cell r="K89">
            <v>285</v>
          </cell>
          <cell r="L89">
            <v>142</v>
          </cell>
          <cell r="M89">
            <v>142.05</v>
          </cell>
          <cell r="N89">
            <v>52.4</v>
          </cell>
          <cell r="O89">
            <v>26.2</v>
          </cell>
          <cell r="P89">
            <v>13.1</v>
          </cell>
          <cell r="Q89">
            <v>13.1</v>
          </cell>
          <cell r="R89">
            <v>516.65</v>
          </cell>
          <cell r="S89">
            <v>259</v>
          </cell>
          <cell r="T89">
            <v>129</v>
          </cell>
        </row>
        <row r="90">
          <cell r="B90" t="str">
            <v>道县</v>
          </cell>
          <cell r="C90" t="str">
            <v>中部</v>
          </cell>
          <cell r="D90" t="str">
            <v>其他地区</v>
          </cell>
          <cell r="E90" t="str">
            <v>二档</v>
          </cell>
          <cell r="F90">
            <v>0.5</v>
          </cell>
          <cell r="G90">
            <v>0.25</v>
          </cell>
          <cell r="H90">
            <v>0.25</v>
          </cell>
        </row>
        <row r="90">
          <cell r="J90">
            <v>458.07</v>
          </cell>
          <cell r="K90">
            <v>229</v>
          </cell>
          <cell r="L90">
            <v>115</v>
          </cell>
          <cell r="M90">
            <v>114.07</v>
          </cell>
        </row>
        <row r="90">
          <cell r="R90">
            <v>458.07</v>
          </cell>
          <cell r="S90">
            <v>229</v>
          </cell>
          <cell r="T90">
            <v>115</v>
          </cell>
        </row>
        <row r="91">
          <cell r="B91" t="str">
            <v>新田县</v>
          </cell>
          <cell r="C91" t="str">
            <v>中部</v>
          </cell>
          <cell r="D91" t="str">
            <v>原贫困县</v>
          </cell>
          <cell r="E91" t="str">
            <v>一档</v>
          </cell>
          <cell r="F91">
            <v>0.5</v>
          </cell>
          <cell r="G91">
            <v>0.45</v>
          </cell>
          <cell r="H91">
            <v>0.05</v>
          </cell>
        </row>
        <row r="91">
          <cell r="J91">
            <v>270.99</v>
          </cell>
          <cell r="K91">
            <v>135</v>
          </cell>
          <cell r="L91">
            <v>122</v>
          </cell>
          <cell r="M91">
            <v>13.99</v>
          </cell>
        </row>
        <row r="91">
          <cell r="R91">
            <v>270.99</v>
          </cell>
          <cell r="S91">
            <v>135</v>
          </cell>
          <cell r="T91">
            <v>122</v>
          </cell>
        </row>
        <row r="92">
          <cell r="B92" t="str">
            <v>宁远县</v>
          </cell>
          <cell r="C92" t="str">
            <v>中部</v>
          </cell>
          <cell r="D92" t="str">
            <v>原贫困县</v>
          </cell>
          <cell r="E92" t="str">
            <v>一档</v>
          </cell>
          <cell r="F92">
            <v>0.5</v>
          </cell>
          <cell r="G92">
            <v>0.45</v>
          </cell>
          <cell r="H92">
            <v>0.05</v>
          </cell>
        </row>
        <row r="92">
          <cell r="J92">
            <v>426.7</v>
          </cell>
          <cell r="K92">
            <v>213</v>
          </cell>
          <cell r="L92">
            <v>192</v>
          </cell>
          <cell r="M92">
            <v>21.7</v>
          </cell>
          <cell r="N92">
            <v>93.8</v>
          </cell>
          <cell r="O92">
            <v>46.9</v>
          </cell>
          <cell r="P92">
            <v>42.21</v>
          </cell>
          <cell r="Q92">
            <v>4.69000000000001</v>
          </cell>
          <cell r="R92">
            <v>332.9</v>
          </cell>
          <cell r="S92">
            <v>166</v>
          </cell>
          <cell r="T92">
            <v>150</v>
          </cell>
        </row>
        <row r="93">
          <cell r="B93" t="str">
            <v>江永县</v>
          </cell>
          <cell r="C93" t="str">
            <v>中部</v>
          </cell>
          <cell r="D93" t="str">
            <v>原贫困县</v>
          </cell>
          <cell r="E93" t="str">
            <v>一档</v>
          </cell>
          <cell r="F93">
            <v>0.5</v>
          </cell>
          <cell r="G93">
            <v>0.45</v>
          </cell>
          <cell r="H93">
            <v>0.05</v>
          </cell>
        </row>
        <row r="93">
          <cell r="J93">
            <v>252.098649</v>
          </cell>
          <cell r="K93">
            <v>126</v>
          </cell>
          <cell r="L93">
            <v>113</v>
          </cell>
          <cell r="M93">
            <v>13.098649</v>
          </cell>
        </row>
        <row r="93">
          <cell r="R93">
            <v>252.098649</v>
          </cell>
          <cell r="S93">
            <v>126</v>
          </cell>
          <cell r="T93">
            <v>113</v>
          </cell>
        </row>
        <row r="94">
          <cell r="B94" t="str">
            <v>双牌县</v>
          </cell>
          <cell r="C94" t="str">
            <v>中部</v>
          </cell>
          <cell r="D94" t="str">
            <v>原贫困县</v>
          </cell>
          <cell r="E94" t="str">
            <v>一档</v>
          </cell>
          <cell r="F94">
            <v>0.5</v>
          </cell>
          <cell r="G94">
            <v>0.45</v>
          </cell>
          <cell r="H94">
            <v>0.05</v>
          </cell>
        </row>
        <row r="94">
          <cell r="J94">
            <v>511.75</v>
          </cell>
          <cell r="K94">
            <v>256</v>
          </cell>
          <cell r="L94">
            <v>230</v>
          </cell>
          <cell r="M94">
            <v>25.75</v>
          </cell>
          <cell r="N94">
            <v>23.04</v>
          </cell>
          <cell r="O94">
            <v>11.52</v>
          </cell>
          <cell r="P94">
            <v>10.37</v>
          </cell>
          <cell r="Q94">
            <v>1.15</v>
          </cell>
          <cell r="R94">
            <v>488.71</v>
          </cell>
          <cell r="S94">
            <v>244</v>
          </cell>
          <cell r="T94">
            <v>220</v>
          </cell>
        </row>
        <row r="95">
          <cell r="B95" t="str">
            <v>怀化市小计</v>
          </cell>
        </row>
        <row r="95">
          <cell r="J95">
            <v>1779.011551</v>
          </cell>
          <cell r="K95">
            <v>889</v>
          </cell>
          <cell r="L95">
            <v>800</v>
          </cell>
          <cell r="M95">
            <v>90.011551</v>
          </cell>
        </row>
        <row r="95">
          <cell r="R95">
            <v>1779.011551</v>
          </cell>
          <cell r="S95">
            <v>889</v>
          </cell>
          <cell r="T95">
            <v>800</v>
          </cell>
        </row>
        <row r="96">
          <cell r="B96" t="str">
            <v>怀化市本级及所辖区</v>
          </cell>
          <cell r="C96" t="str">
            <v>中部</v>
          </cell>
          <cell r="D96" t="str">
            <v>原贫困县</v>
          </cell>
          <cell r="E96" t="str">
            <v>一档</v>
          </cell>
          <cell r="F96">
            <v>0.5</v>
          </cell>
          <cell r="G96">
            <v>0.45</v>
          </cell>
          <cell r="H96">
            <v>0.05</v>
          </cell>
        </row>
        <row r="96">
          <cell r="J96">
            <v>564.11</v>
          </cell>
          <cell r="K96">
            <v>282</v>
          </cell>
          <cell r="L96">
            <v>254</v>
          </cell>
          <cell r="M96">
            <v>28.11</v>
          </cell>
        </row>
        <row r="96">
          <cell r="R96">
            <v>564.11</v>
          </cell>
          <cell r="S96">
            <v>282</v>
          </cell>
          <cell r="T96">
            <v>254</v>
          </cell>
        </row>
        <row r="97">
          <cell r="B97" t="str">
            <v>沅陵县</v>
          </cell>
          <cell r="C97" t="str">
            <v>中部</v>
          </cell>
          <cell r="D97" t="str">
            <v>原贫困县</v>
          </cell>
          <cell r="E97" t="str">
            <v>一档</v>
          </cell>
          <cell r="F97">
            <v>0.5</v>
          </cell>
          <cell r="G97">
            <v>0.45</v>
          </cell>
          <cell r="H97">
            <v>0.05</v>
          </cell>
        </row>
        <row r="97">
          <cell r="J97">
            <v>121.74</v>
          </cell>
          <cell r="K97">
            <v>61</v>
          </cell>
          <cell r="L97">
            <v>55</v>
          </cell>
          <cell r="M97">
            <v>5.74000000000001</v>
          </cell>
        </row>
        <row r="97">
          <cell r="R97">
            <v>121.74</v>
          </cell>
          <cell r="S97">
            <v>61</v>
          </cell>
          <cell r="T97">
            <v>55</v>
          </cell>
        </row>
        <row r="98">
          <cell r="B98" t="str">
            <v>辰溪县</v>
          </cell>
          <cell r="C98" t="str">
            <v>中部</v>
          </cell>
          <cell r="D98" t="str">
            <v>原贫困县</v>
          </cell>
          <cell r="E98" t="str">
            <v>一档</v>
          </cell>
          <cell r="F98">
            <v>0.5</v>
          </cell>
          <cell r="G98">
            <v>0.45</v>
          </cell>
          <cell r="H98">
            <v>0.05</v>
          </cell>
        </row>
        <row r="98">
          <cell r="J98">
            <v>103.31</v>
          </cell>
          <cell r="K98">
            <v>52</v>
          </cell>
          <cell r="L98">
            <v>46</v>
          </cell>
          <cell r="M98">
            <v>5.31</v>
          </cell>
        </row>
        <row r="98">
          <cell r="R98">
            <v>103.31</v>
          </cell>
          <cell r="S98">
            <v>52</v>
          </cell>
          <cell r="T98">
            <v>46</v>
          </cell>
        </row>
        <row r="99">
          <cell r="B99" t="str">
            <v>溆浦县</v>
          </cell>
          <cell r="C99" t="str">
            <v>中部</v>
          </cell>
          <cell r="D99" t="str">
            <v>原贫困县</v>
          </cell>
          <cell r="E99" t="str">
            <v>一档</v>
          </cell>
          <cell r="F99">
            <v>0.5</v>
          </cell>
          <cell r="G99">
            <v>0.45</v>
          </cell>
          <cell r="H99">
            <v>0.05</v>
          </cell>
        </row>
        <row r="99">
          <cell r="J99">
            <v>282.93</v>
          </cell>
          <cell r="K99">
            <v>141</v>
          </cell>
          <cell r="L99">
            <v>127</v>
          </cell>
          <cell r="M99">
            <v>14.93</v>
          </cell>
        </row>
        <row r="99">
          <cell r="R99">
            <v>282.93</v>
          </cell>
          <cell r="S99">
            <v>141</v>
          </cell>
          <cell r="T99">
            <v>127</v>
          </cell>
        </row>
        <row r="100">
          <cell r="B100" t="str">
            <v>麻阳县</v>
          </cell>
          <cell r="C100" t="str">
            <v>中部</v>
          </cell>
          <cell r="D100" t="str">
            <v>原贫困县</v>
          </cell>
          <cell r="E100" t="str">
            <v>一档</v>
          </cell>
          <cell r="F100">
            <v>0.5</v>
          </cell>
          <cell r="G100">
            <v>0.45</v>
          </cell>
          <cell r="H100">
            <v>0.05</v>
          </cell>
        </row>
        <row r="100">
          <cell r="J100">
            <v>62.52</v>
          </cell>
          <cell r="K100">
            <v>31</v>
          </cell>
          <cell r="L100">
            <v>28</v>
          </cell>
          <cell r="M100">
            <v>3.52</v>
          </cell>
        </row>
        <row r="100">
          <cell r="R100">
            <v>62.52</v>
          </cell>
          <cell r="S100">
            <v>31</v>
          </cell>
          <cell r="T100">
            <v>28</v>
          </cell>
        </row>
        <row r="101">
          <cell r="B101" t="str">
            <v>会同县</v>
          </cell>
          <cell r="C101" t="str">
            <v>中部</v>
          </cell>
          <cell r="D101" t="str">
            <v>原贫困县</v>
          </cell>
          <cell r="E101" t="str">
            <v>一档</v>
          </cell>
          <cell r="F101">
            <v>0.5</v>
          </cell>
          <cell r="G101">
            <v>0.45</v>
          </cell>
          <cell r="H101">
            <v>0.05</v>
          </cell>
        </row>
        <row r="101">
          <cell r="J101">
            <v>221</v>
          </cell>
          <cell r="K101">
            <v>111</v>
          </cell>
          <cell r="L101">
            <v>99</v>
          </cell>
          <cell r="M101">
            <v>11</v>
          </cell>
        </row>
        <row r="101">
          <cell r="R101">
            <v>221</v>
          </cell>
          <cell r="S101">
            <v>111</v>
          </cell>
          <cell r="T101">
            <v>99</v>
          </cell>
        </row>
        <row r="102">
          <cell r="B102" t="str">
            <v>靖州县</v>
          </cell>
          <cell r="C102" t="str">
            <v>中部</v>
          </cell>
          <cell r="D102" t="str">
            <v>原贫困县</v>
          </cell>
          <cell r="E102" t="str">
            <v>一档</v>
          </cell>
          <cell r="F102">
            <v>0.5</v>
          </cell>
          <cell r="G102">
            <v>0.45</v>
          </cell>
          <cell r="H102">
            <v>0.05</v>
          </cell>
        </row>
        <row r="102">
          <cell r="J102">
            <v>107.468977</v>
          </cell>
          <cell r="K102">
            <v>54</v>
          </cell>
          <cell r="L102">
            <v>48</v>
          </cell>
          <cell r="M102">
            <v>5.468977</v>
          </cell>
        </row>
        <row r="102">
          <cell r="R102">
            <v>107.468977</v>
          </cell>
          <cell r="S102">
            <v>54</v>
          </cell>
          <cell r="T102">
            <v>48</v>
          </cell>
        </row>
        <row r="103">
          <cell r="B103" t="str">
            <v>通道县</v>
          </cell>
          <cell r="C103" t="str">
            <v>中部</v>
          </cell>
          <cell r="D103" t="str">
            <v>原贫困县</v>
          </cell>
          <cell r="E103" t="str">
            <v>一档</v>
          </cell>
          <cell r="F103">
            <v>0.5</v>
          </cell>
          <cell r="G103">
            <v>0.45</v>
          </cell>
          <cell r="H103">
            <v>0.05</v>
          </cell>
        </row>
        <row r="103">
          <cell r="J103">
            <v>70.47</v>
          </cell>
          <cell r="K103">
            <v>35</v>
          </cell>
          <cell r="L103">
            <v>32</v>
          </cell>
          <cell r="M103">
            <v>3.47</v>
          </cell>
        </row>
        <row r="103">
          <cell r="R103">
            <v>70.47</v>
          </cell>
          <cell r="S103">
            <v>35</v>
          </cell>
          <cell r="T103">
            <v>32</v>
          </cell>
        </row>
        <row r="104">
          <cell r="B104" t="str">
            <v>洪江市</v>
          </cell>
          <cell r="C104" t="str">
            <v>中部</v>
          </cell>
          <cell r="D104" t="str">
            <v>原贫困县</v>
          </cell>
          <cell r="E104" t="str">
            <v>一档</v>
          </cell>
          <cell r="F104">
            <v>0.5</v>
          </cell>
          <cell r="G104">
            <v>0.45</v>
          </cell>
          <cell r="H104">
            <v>0.05</v>
          </cell>
        </row>
        <row r="104">
          <cell r="J104">
            <v>58</v>
          </cell>
          <cell r="K104">
            <v>29</v>
          </cell>
          <cell r="L104">
            <v>26</v>
          </cell>
          <cell r="M104">
            <v>3</v>
          </cell>
        </row>
        <row r="104">
          <cell r="R104">
            <v>58</v>
          </cell>
          <cell r="S104">
            <v>29</v>
          </cell>
          <cell r="T104">
            <v>26</v>
          </cell>
        </row>
        <row r="105">
          <cell r="B105" t="str">
            <v>洪江区</v>
          </cell>
          <cell r="C105" t="str">
            <v>中部</v>
          </cell>
          <cell r="D105" t="str">
            <v>原贫困县</v>
          </cell>
          <cell r="E105" t="str">
            <v>一档</v>
          </cell>
          <cell r="F105">
            <v>0.5</v>
          </cell>
          <cell r="G105">
            <v>0.45</v>
          </cell>
          <cell r="H105">
            <v>0.05</v>
          </cell>
        </row>
        <row r="105">
          <cell r="J105">
            <v>19.292574</v>
          </cell>
          <cell r="K105">
            <v>10</v>
          </cell>
          <cell r="L105">
            <v>9</v>
          </cell>
          <cell r="M105">
            <v>0.292574000000002</v>
          </cell>
        </row>
        <row r="105">
          <cell r="R105">
            <v>19.292574</v>
          </cell>
          <cell r="S105">
            <v>10</v>
          </cell>
          <cell r="T105">
            <v>9</v>
          </cell>
        </row>
        <row r="106">
          <cell r="B106" t="str">
            <v>新晃县</v>
          </cell>
          <cell r="C106" t="str">
            <v>中部</v>
          </cell>
          <cell r="D106" t="str">
            <v>原贫困县</v>
          </cell>
          <cell r="E106" t="str">
            <v>一档</v>
          </cell>
          <cell r="F106">
            <v>0.5</v>
          </cell>
          <cell r="G106">
            <v>0.45</v>
          </cell>
          <cell r="H106">
            <v>0.05</v>
          </cell>
        </row>
        <row r="106">
          <cell r="J106">
            <v>70.88</v>
          </cell>
          <cell r="K106">
            <v>35</v>
          </cell>
          <cell r="L106">
            <v>32</v>
          </cell>
          <cell r="M106">
            <v>3.88</v>
          </cell>
        </row>
        <row r="106">
          <cell r="R106">
            <v>70.88</v>
          </cell>
          <cell r="S106">
            <v>35</v>
          </cell>
          <cell r="T106">
            <v>32</v>
          </cell>
        </row>
        <row r="107">
          <cell r="B107" t="str">
            <v>芷江县</v>
          </cell>
          <cell r="C107" t="str">
            <v>中部</v>
          </cell>
          <cell r="D107" t="str">
            <v>原贫困县</v>
          </cell>
          <cell r="E107" t="str">
            <v>一档</v>
          </cell>
          <cell r="F107">
            <v>0.5</v>
          </cell>
          <cell r="G107">
            <v>0.45</v>
          </cell>
          <cell r="H107">
            <v>0.05</v>
          </cell>
        </row>
        <row r="107">
          <cell r="J107">
            <v>50.74</v>
          </cell>
          <cell r="K107">
            <v>25</v>
          </cell>
          <cell r="L107">
            <v>23</v>
          </cell>
          <cell r="M107">
            <v>2.74</v>
          </cell>
        </row>
        <row r="107">
          <cell r="R107">
            <v>50.74</v>
          </cell>
          <cell r="S107">
            <v>25</v>
          </cell>
          <cell r="T107">
            <v>23</v>
          </cell>
        </row>
        <row r="108">
          <cell r="B108" t="str">
            <v>中方县</v>
          </cell>
          <cell r="C108" t="str">
            <v>中部</v>
          </cell>
          <cell r="D108" t="str">
            <v>原贫困县</v>
          </cell>
          <cell r="E108" t="str">
            <v>一档</v>
          </cell>
          <cell r="F108">
            <v>0.5</v>
          </cell>
          <cell r="G108">
            <v>0.45</v>
          </cell>
          <cell r="H108">
            <v>0.05</v>
          </cell>
        </row>
        <row r="108">
          <cell r="J108">
            <v>46.55</v>
          </cell>
          <cell r="K108">
            <v>23</v>
          </cell>
          <cell r="L108">
            <v>21</v>
          </cell>
          <cell r="M108">
            <v>2.55</v>
          </cell>
        </row>
        <row r="108">
          <cell r="R108">
            <v>46.55</v>
          </cell>
          <cell r="S108">
            <v>23</v>
          </cell>
          <cell r="T108">
            <v>21</v>
          </cell>
        </row>
        <row r="109">
          <cell r="B109" t="str">
            <v>娄底市小计</v>
          </cell>
        </row>
        <row r="109">
          <cell r="J109">
            <v>2108</v>
          </cell>
          <cell r="K109">
            <v>1055</v>
          </cell>
          <cell r="L109">
            <v>682</v>
          </cell>
          <cell r="M109">
            <v>371</v>
          </cell>
        </row>
        <row r="109">
          <cell r="R109">
            <v>2108</v>
          </cell>
          <cell r="S109">
            <v>1055</v>
          </cell>
          <cell r="T109">
            <v>682</v>
          </cell>
        </row>
        <row r="110">
          <cell r="B110" t="str">
            <v>娄底市本级及所辖区</v>
          </cell>
          <cell r="C110" t="str">
            <v>中部</v>
          </cell>
          <cell r="D110" t="str">
            <v>其他地区</v>
          </cell>
          <cell r="E110" t="str">
            <v>二档</v>
          </cell>
          <cell r="F110">
            <v>0.5</v>
          </cell>
          <cell r="G110">
            <v>0.25</v>
          </cell>
          <cell r="H110">
            <v>0.25</v>
          </cell>
        </row>
        <row r="110">
          <cell r="J110">
            <v>1082</v>
          </cell>
          <cell r="K110">
            <v>541</v>
          </cell>
          <cell r="L110">
            <v>271</v>
          </cell>
          <cell r="M110">
            <v>270</v>
          </cell>
        </row>
        <row r="110">
          <cell r="R110">
            <v>1082</v>
          </cell>
          <cell r="S110">
            <v>541</v>
          </cell>
          <cell r="T110">
            <v>271</v>
          </cell>
        </row>
        <row r="111">
          <cell r="B111" t="str">
            <v>双峰县</v>
          </cell>
          <cell r="C111" t="str">
            <v>中部</v>
          </cell>
          <cell r="D111" t="str">
            <v>原贫困县</v>
          </cell>
          <cell r="E111" t="str">
            <v>一档</v>
          </cell>
          <cell r="F111">
            <v>0.5</v>
          </cell>
          <cell r="G111">
            <v>0.45</v>
          </cell>
          <cell r="H111">
            <v>0.05</v>
          </cell>
        </row>
        <row r="111">
          <cell r="J111">
            <v>173</v>
          </cell>
          <cell r="K111">
            <v>87</v>
          </cell>
          <cell r="L111">
            <v>78</v>
          </cell>
          <cell r="M111">
            <v>8</v>
          </cell>
        </row>
        <row r="111">
          <cell r="R111">
            <v>173</v>
          </cell>
          <cell r="S111">
            <v>87</v>
          </cell>
          <cell r="T111">
            <v>78</v>
          </cell>
        </row>
        <row r="112">
          <cell r="B112" t="str">
            <v>新化县</v>
          </cell>
          <cell r="C112" t="str">
            <v>中部</v>
          </cell>
          <cell r="D112" t="str">
            <v>原贫困县</v>
          </cell>
          <cell r="E112" t="str">
            <v>一档</v>
          </cell>
          <cell r="F112">
            <v>0.5</v>
          </cell>
          <cell r="G112">
            <v>0.45</v>
          </cell>
          <cell r="H112">
            <v>0.05</v>
          </cell>
        </row>
        <row r="112">
          <cell r="J112">
            <v>496</v>
          </cell>
          <cell r="K112">
            <v>248</v>
          </cell>
          <cell r="L112">
            <v>223</v>
          </cell>
          <cell r="M112">
            <v>25</v>
          </cell>
        </row>
        <row r="112">
          <cell r="R112">
            <v>496</v>
          </cell>
          <cell r="S112">
            <v>248</v>
          </cell>
          <cell r="T112">
            <v>223</v>
          </cell>
        </row>
        <row r="113">
          <cell r="B113" t="str">
            <v>冷水江市</v>
          </cell>
          <cell r="C113" t="str">
            <v>中部</v>
          </cell>
          <cell r="D113" t="str">
            <v>其他地区</v>
          </cell>
          <cell r="E113" t="str">
            <v>二档</v>
          </cell>
          <cell r="F113">
            <v>0.5</v>
          </cell>
          <cell r="G113">
            <v>0.25</v>
          </cell>
          <cell r="H113">
            <v>0.25</v>
          </cell>
        </row>
        <row r="113">
          <cell r="J113">
            <v>253</v>
          </cell>
          <cell r="K113">
            <v>127</v>
          </cell>
          <cell r="L113">
            <v>63</v>
          </cell>
          <cell r="M113">
            <v>63</v>
          </cell>
        </row>
        <row r="113">
          <cell r="R113">
            <v>253</v>
          </cell>
          <cell r="S113">
            <v>127</v>
          </cell>
          <cell r="T113">
            <v>63</v>
          </cell>
        </row>
        <row r="114">
          <cell r="B114" t="str">
            <v>涟源市</v>
          </cell>
          <cell r="C114" t="str">
            <v>中部</v>
          </cell>
          <cell r="D114" t="str">
            <v>原贫困县</v>
          </cell>
          <cell r="E114" t="str">
            <v>一档</v>
          </cell>
          <cell r="F114">
            <v>0.5</v>
          </cell>
          <cell r="G114">
            <v>0.45</v>
          </cell>
          <cell r="H114">
            <v>0.05</v>
          </cell>
        </row>
        <row r="114">
          <cell r="J114">
            <v>104</v>
          </cell>
          <cell r="K114">
            <v>52</v>
          </cell>
          <cell r="L114">
            <v>47</v>
          </cell>
          <cell r="M114">
            <v>5</v>
          </cell>
        </row>
        <row r="114">
          <cell r="R114">
            <v>104</v>
          </cell>
          <cell r="S114">
            <v>52</v>
          </cell>
          <cell r="T114">
            <v>47</v>
          </cell>
        </row>
        <row r="115">
          <cell r="B115" t="str">
            <v>湘西州小计</v>
          </cell>
          <cell r="C115" t="str">
            <v>中部</v>
          </cell>
          <cell r="D115" t="str">
            <v>原贫困县</v>
          </cell>
          <cell r="E115" t="str">
            <v>一档</v>
          </cell>
          <cell r="F115">
            <v>0.5</v>
          </cell>
          <cell r="G115">
            <v>0.45</v>
          </cell>
          <cell r="H115">
            <v>0.05</v>
          </cell>
        </row>
        <row r="115">
          <cell r="J115">
            <v>2038.03</v>
          </cell>
          <cell r="K115">
            <v>1020</v>
          </cell>
          <cell r="L115">
            <v>918</v>
          </cell>
          <cell r="M115">
            <v>100.03</v>
          </cell>
        </row>
        <row r="115">
          <cell r="R115">
            <v>2038.03</v>
          </cell>
          <cell r="S115">
            <v>1020</v>
          </cell>
          <cell r="T115">
            <v>918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参阅件1-1测算总表"/>
      <sheetName val="参阅件1-2创担贴息明细表"/>
      <sheetName val="财政部监管局核减明细表"/>
      <sheetName val="参阅件1-3定向费用补贴"/>
      <sheetName val="参阅件1-5-2025年已预拨下达资金"/>
    </sheetNames>
    <sheetDataSet>
      <sheetData sheetId="0">
        <row r="10">
          <cell r="B10" t="str">
            <v>长沙市本级及所辖区</v>
          </cell>
          <cell r="C10" t="str">
            <v>中部</v>
          </cell>
          <cell r="D10" t="str">
            <v>长株潭</v>
          </cell>
          <cell r="E10" t="str">
            <v>六档</v>
          </cell>
          <cell r="F10">
            <v>0.5</v>
          </cell>
          <cell r="G10">
            <v>0.05</v>
          </cell>
          <cell r="H10">
            <v>0.45</v>
          </cell>
          <cell r="I10">
            <v>769</v>
          </cell>
          <cell r="J10">
            <v>683</v>
          </cell>
          <cell r="K10">
            <v>86</v>
          </cell>
          <cell r="L10">
            <v>30270.6</v>
          </cell>
        </row>
        <row r="10">
          <cell r="N10">
            <v>0.005</v>
          </cell>
          <cell r="O10">
            <v>0</v>
          </cell>
          <cell r="P10">
            <v>0</v>
          </cell>
          <cell r="Q10">
            <v>10</v>
          </cell>
          <cell r="R10">
            <v>97</v>
          </cell>
        </row>
        <row r="11">
          <cell r="B11" t="str">
            <v>浏阳市</v>
          </cell>
          <cell r="C11" t="str">
            <v>中部</v>
          </cell>
          <cell r="D11" t="str">
            <v>长株潭</v>
          </cell>
          <cell r="E11" t="str">
            <v>六档</v>
          </cell>
          <cell r="F11">
            <v>0.5</v>
          </cell>
          <cell r="G11">
            <v>0.05</v>
          </cell>
          <cell r="H11">
            <v>0.45</v>
          </cell>
          <cell r="I11">
            <v>215</v>
          </cell>
          <cell r="J11">
            <v>198</v>
          </cell>
          <cell r="K11">
            <v>17</v>
          </cell>
          <cell r="L11">
            <v>2010</v>
          </cell>
        </row>
        <row r="11">
          <cell r="N11">
            <v>0.005</v>
          </cell>
          <cell r="O11">
            <v>0</v>
          </cell>
          <cell r="P11">
            <v>0</v>
          </cell>
          <cell r="Q11">
            <v>1</v>
          </cell>
          <cell r="R11">
            <v>5</v>
          </cell>
          <cell r="S11">
            <v>10</v>
          </cell>
        </row>
        <row r="12">
          <cell r="B12" t="str">
            <v>宁乡市</v>
          </cell>
          <cell r="C12" t="str">
            <v>中部</v>
          </cell>
          <cell r="D12" t="str">
            <v>长株潭</v>
          </cell>
          <cell r="E12" t="str">
            <v>六档</v>
          </cell>
          <cell r="F12">
            <v>0.5</v>
          </cell>
          <cell r="G12">
            <v>0.05</v>
          </cell>
          <cell r="H12">
            <v>0.45</v>
          </cell>
          <cell r="I12">
            <v>218</v>
          </cell>
          <cell r="J12">
            <v>201</v>
          </cell>
          <cell r="K12">
            <v>17</v>
          </cell>
          <cell r="L12">
            <v>6702</v>
          </cell>
        </row>
        <row r="12">
          <cell r="N12">
            <v>0.005</v>
          </cell>
          <cell r="O12">
            <v>0</v>
          </cell>
          <cell r="P12">
            <v>0</v>
          </cell>
          <cell r="Q12">
            <v>2</v>
          </cell>
          <cell r="R12">
            <v>17</v>
          </cell>
          <cell r="S12">
            <v>81</v>
          </cell>
        </row>
        <row r="13">
          <cell r="B13" t="str">
            <v>株洲市小计</v>
          </cell>
        </row>
        <row r="13">
          <cell r="I13">
            <v>1162</v>
          </cell>
          <cell r="J13">
            <v>805</v>
          </cell>
          <cell r="K13">
            <v>357</v>
          </cell>
          <cell r="L13">
            <v>36624</v>
          </cell>
        </row>
        <row r="13">
          <cell r="O13">
            <v>0</v>
          </cell>
          <cell r="P13">
            <v>0</v>
          </cell>
          <cell r="Q13">
            <v>36</v>
          </cell>
          <cell r="R13">
            <v>116</v>
          </cell>
          <cell r="S13">
            <v>142</v>
          </cell>
        </row>
        <row r="14">
          <cell r="B14" t="str">
            <v>株洲市本级及所辖区</v>
          </cell>
          <cell r="C14" t="str">
            <v>中部</v>
          </cell>
          <cell r="D14" t="str">
            <v>长株潭</v>
          </cell>
          <cell r="E14" t="str">
            <v>六档</v>
          </cell>
          <cell r="F14">
            <v>0.5</v>
          </cell>
          <cell r="G14">
            <v>0.05</v>
          </cell>
          <cell r="H14">
            <v>0.45</v>
          </cell>
          <cell r="I14">
            <v>-119</v>
          </cell>
          <cell r="J14">
            <v>-129</v>
          </cell>
          <cell r="K14">
            <v>10</v>
          </cell>
          <cell r="L14">
            <v>10090</v>
          </cell>
        </row>
        <row r="14">
          <cell r="N14">
            <v>0.005</v>
          </cell>
          <cell r="O14">
            <v>0</v>
          </cell>
          <cell r="P14">
            <v>0</v>
          </cell>
          <cell r="Q14">
            <v>4</v>
          </cell>
          <cell r="R14">
            <v>41</v>
          </cell>
        </row>
        <row r="15">
          <cell r="B15" t="str">
            <v>渌口区</v>
          </cell>
          <cell r="C15" t="str">
            <v>中部</v>
          </cell>
          <cell r="D15" t="str">
            <v>长株潭</v>
          </cell>
          <cell r="E15" t="str">
            <v>六档</v>
          </cell>
          <cell r="F15">
            <v>0.5</v>
          </cell>
          <cell r="G15">
            <v>0.05</v>
          </cell>
          <cell r="H15">
            <v>0.45</v>
          </cell>
          <cell r="I15">
            <v>84</v>
          </cell>
          <cell r="J15">
            <v>74</v>
          </cell>
          <cell r="K15">
            <v>10</v>
          </cell>
          <cell r="L15">
            <v>1599</v>
          </cell>
        </row>
        <row r="15">
          <cell r="N15">
            <v>0.005</v>
          </cell>
          <cell r="O15">
            <v>0</v>
          </cell>
          <cell r="P15">
            <v>0</v>
          </cell>
          <cell r="Q15">
            <v>1</v>
          </cell>
          <cell r="R15">
            <v>5</v>
          </cell>
        </row>
        <row r="16">
          <cell r="B16" t="str">
            <v>攸县</v>
          </cell>
          <cell r="C16" t="str">
            <v>中部</v>
          </cell>
          <cell r="D16" t="str">
            <v>长株潭</v>
          </cell>
          <cell r="E16" t="str">
            <v>六档</v>
          </cell>
          <cell r="F16">
            <v>0.5</v>
          </cell>
          <cell r="G16">
            <v>0.05</v>
          </cell>
          <cell r="H16">
            <v>0.45</v>
          </cell>
          <cell r="I16">
            <v>98</v>
          </cell>
          <cell r="J16">
            <v>97</v>
          </cell>
          <cell r="K16">
            <v>1</v>
          </cell>
          <cell r="L16">
            <v>1550</v>
          </cell>
        </row>
        <row r="16">
          <cell r="N16">
            <v>0.005</v>
          </cell>
          <cell r="O16">
            <v>0</v>
          </cell>
          <cell r="P16">
            <v>0</v>
          </cell>
          <cell r="Q16">
            <v>1</v>
          </cell>
          <cell r="R16">
            <v>6</v>
          </cell>
          <cell r="S16">
            <v>142</v>
          </cell>
        </row>
        <row r="17">
          <cell r="B17" t="str">
            <v>茶陵县</v>
          </cell>
          <cell r="C17" t="str">
            <v>比西</v>
          </cell>
          <cell r="D17" t="str">
            <v>原贫困县</v>
          </cell>
          <cell r="E17" t="str">
            <v>一档</v>
          </cell>
          <cell r="F17">
            <v>0.7</v>
          </cell>
          <cell r="G17">
            <v>0.27</v>
          </cell>
          <cell r="H17">
            <v>0.03</v>
          </cell>
          <cell r="I17">
            <v>379</v>
          </cell>
          <cell r="J17">
            <v>254</v>
          </cell>
          <cell r="K17">
            <v>125</v>
          </cell>
          <cell r="L17">
            <v>6628</v>
          </cell>
        </row>
        <row r="17">
          <cell r="N17">
            <v>0.005</v>
          </cell>
          <cell r="O17">
            <v>0</v>
          </cell>
          <cell r="P17">
            <v>0</v>
          </cell>
          <cell r="Q17">
            <v>16</v>
          </cell>
          <cell r="R17">
            <v>4</v>
          </cell>
        </row>
        <row r="18">
          <cell r="B18" t="str">
            <v>炎陵县</v>
          </cell>
          <cell r="C18" t="str">
            <v>比西</v>
          </cell>
          <cell r="D18" t="str">
            <v>原贫困县</v>
          </cell>
          <cell r="E18" t="str">
            <v>一档</v>
          </cell>
          <cell r="F18">
            <v>0.7</v>
          </cell>
          <cell r="G18">
            <v>0.27</v>
          </cell>
          <cell r="H18">
            <v>0.03</v>
          </cell>
          <cell r="I18">
            <v>183</v>
          </cell>
          <cell r="J18">
            <v>22</v>
          </cell>
          <cell r="K18">
            <v>161</v>
          </cell>
          <cell r="L18">
            <v>3690</v>
          </cell>
        </row>
        <row r="18">
          <cell r="N18">
            <v>0.005</v>
          </cell>
          <cell r="O18">
            <v>0</v>
          </cell>
          <cell r="P18">
            <v>0</v>
          </cell>
          <cell r="Q18">
            <v>9</v>
          </cell>
          <cell r="R18">
            <v>2</v>
          </cell>
        </row>
        <row r="19">
          <cell r="B19" t="str">
            <v>醴陵市</v>
          </cell>
          <cell r="C19" t="str">
            <v>中部</v>
          </cell>
          <cell r="D19" t="str">
            <v>长株潭</v>
          </cell>
          <cell r="E19" t="str">
            <v>六档</v>
          </cell>
          <cell r="F19">
            <v>0.5</v>
          </cell>
          <cell r="G19">
            <v>0.05</v>
          </cell>
          <cell r="H19">
            <v>0.45</v>
          </cell>
          <cell r="I19">
            <v>537</v>
          </cell>
          <cell r="J19">
            <v>487</v>
          </cell>
          <cell r="K19">
            <v>50</v>
          </cell>
          <cell r="L19">
            <v>13067</v>
          </cell>
        </row>
        <row r="19">
          <cell r="N19">
            <v>0.005</v>
          </cell>
          <cell r="O19">
            <v>0</v>
          </cell>
          <cell r="P19">
            <v>0</v>
          </cell>
          <cell r="Q19">
            <v>5</v>
          </cell>
          <cell r="R19">
            <v>58</v>
          </cell>
        </row>
        <row r="20">
          <cell r="B20" t="str">
            <v>湘潭市小计</v>
          </cell>
        </row>
        <row r="20">
          <cell r="I20">
            <v>2332</v>
          </cell>
          <cell r="J20">
            <v>2274</v>
          </cell>
          <cell r="K20">
            <v>58</v>
          </cell>
          <cell r="L20">
            <v>20751.4</v>
          </cell>
        </row>
        <row r="20">
          <cell r="O20">
            <v>0</v>
          </cell>
          <cell r="P20">
            <v>0</v>
          </cell>
          <cell r="Q20">
            <v>8</v>
          </cell>
          <cell r="R20">
            <v>82</v>
          </cell>
          <cell r="S20">
            <v>10</v>
          </cell>
        </row>
        <row r="21">
          <cell r="B21" t="str">
            <v>湘潭市本级及所辖区</v>
          </cell>
          <cell r="C21" t="str">
            <v>中部</v>
          </cell>
          <cell r="D21" t="str">
            <v>长株潭</v>
          </cell>
          <cell r="E21" t="str">
            <v>六档</v>
          </cell>
          <cell r="F21">
            <v>0.5</v>
          </cell>
          <cell r="G21">
            <v>0.05</v>
          </cell>
          <cell r="H21">
            <v>0.45</v>
          </cell>
          <cell r="I21">
            <v>1680</v>
          </cell>
          <cell r="J21">
            <v>1618</v>
          </cell>
          <cell r="K21">
            <v>62</v>
          </cell>
          <cell r="L21">
            <v>14354</v>
          </cell>
        </row>
        <row r="21">
          <cell r="N21">
            <v>0.005</v>
          </cell>
          <cell r="O21">
            <v>0</v>
          </cell>
          <cell r="P21">
            <v>0</v>
          </cell>
          <cell r="Q21">
            <v>6</v>
          </cell>
          <cell r="R21">
            <v>59</v>
          </cell>
        </row>
        <row r="22">
          <cell r="B22" t="str">
            <v>湘潭县</v>
          </cell>
          <cell r="C22" t="str">
            <v>中部</v>
          </cell>
          <cell r="D22" t="str">
            <v>长株潭</v>
          </cell>
          <cell r="E22" t="str">
            <v>六档</v>
          </cell>
          <cell r="F22">
            <v>0.5</v>
          </cell>
          <cell r="G22">
            <v>0.05</v>
          </cell>
          <cell r="H22">
            <v>0.45</v>
          </cell>
          <cell r="I22">
            <v>343</v>
          </cell>
          <cell r="J22">
            <v>338</v>
          </cell>
          <cell r="K22">
            <v>5</v>
          </cell>
          <cell r="L22">
            <v>3092</v>
          </cell>
        </row>
        <row r="22">
          <cell r="N22">
            <v>0.005</v>
          </cell>
          <cell r="O22">
            <v>0</v>
          </cell>
          <cell r="P22">
            <v>0</v>
          </cell>
          <cell r="Q22">
            <v>1</v>
          </cell>
          <cell r="R22">
            <v>11</v>
          </cell>
          <cell r="S22">
            <v>9</v>
          </cell>
        </row>
        <row r="23">
          <cell r="B23" t="str">
            <v>湘乡市</v>
          </cell>
          <cell r="C23" t="str">
            <v>中部</v>
          </cell>
          <cell r="D23" t="str">
            <v>长株潭</v>
          </cell>
          <cell r="E23" t="str">
            <v>六档</v>
          </cell>
          <cell r="F23">
            <v>0.5</v>
          </cell>
          <cell r="G23">
            <v>0.05</v>
          </cell>
          <cell r="H23">
            <v>0.45</v>
          </cell>
          <cell r="I23">
            <v>249</v>
          </cell>
          <cell r="J23">
            <v>240</v>
          </cell>
          <cell r="K23">
            <v>9</v>
          </cell>
          <cell r="L23">
            <v>2325.4</v>
          </cell>
        </row>
        <row r="23">
          <cell r="N23">
            <v>0.005</v>
          </cell>
          <cell r="O23">
            <v>0</v>
          </cell>
          <cell r="P23">
            <v>0</v>
          </cell>
          <cell r="Q23">
            <v>1</v>
          </cell>
          <cell r="R23">
            <v>9</v>
          </cell>
        </row>
        <row r="24">
          <cell r="B24" t="str">
            <v>韶山市</v>
          </cell>
          <cell r="C24" t="str">
            <v>比西</v>
          </cell>
          <cell r="D24" t="str">
            <v>长株潭</v>
          </cell>
          <cell r="E24" t="str">
            <v>五档</v>
          </cell>
          <cell r="F24">
            <v>0.7</v>
          </cell>
          <cell r="G24">
            <v>0.03</v>
          </cell>
          <cell r="H24">
            <v>0.27</v>
          </cell>
          <cell r="I24">
            <v>60</v>
          </cell>
          <cell r="J24">
            <v>78</v>
          </cell>
          <cell r="K24">
            <v>-18</v>
          </cell>
          <cell r="L24">
            <v>980</v>
          </cell>
        </row>
        <row r="24">
          <cell r="N24">
            <v>0.005</v>
          </cell>
          <cell r="O24">
            <v>0</v>
          </cell>
          <cell r="P24">
            <v>0</v>
          </cell>
          <cell r="Q24">
            <v>0</v>
          </cell>
          <cell r="R24">
            <v>3</v>
          </cell>
          <cell r="S24">
            <v>1</v>
          </cell>
        </row>
        <row r="25">
          <cell r="B25" t="str">
            <v>衡阳市小计</v>
          </cell>
        </row>
        <row r="25">
          <cell r="I25">
            <v>3401</v>
          </cell>
          <cell r="J25">
            <v>3124</v>
          </cell>
          <cell r="K25">
            <v>277</v>
          </cell>
          <cell r="L25">
            <v>32443.8</v>
          </cell>
        </row>
        <row r="25">
          <cell r="O25">
            <v>0</v>
          </cell>
          <cell r="P25">
            <v>0</v>
          </cell>
          <cell r="Q25">
            <v>45</v>
          </cell>
          <cell r="R25">
            <v>52</v>
          </cell>
          <cell r="S25">
            <v>1</v>
          </cell>
        </row>
        <row r="26">
          <cell r="B26" t="str">
            <v>衡阳市本级及所辖区</v>
          </cell>
          <cell r="C26" t="str">
            <v>中部</v>
          </cell>
          <cell r="D26" t="str">
            <v>其他地区</v>
          </cell>
          <cell r="E26" t="str">
            <v>四档</v>
          </cell>
          <cell r="F26">
            <v>0.5</v>
          </cell>
          <cell r="G26">
            <v>0.25</v>
          </cell>
          <cell r="H26">
            <v>0.25</v>
          </cell>
          <cell r="I26">
            <v>2104</v>
          </cell>
          <cell r="J26">
            <v>1900</v>
          </cell>
          <cell r="K26">
            <v>204</v>
          </cell>
          <cell r="L26">
            <v>14130.9</v>
          </cell>
        </row>
        <row r="26">
          <cell r="N26">
            <v>0.005</v>
          </cell>
          <cell r="O26">
            <v>0</v>
          </cell>
          <cell r="P26">
            <v>0</v>
          </cell>
          <cell r="Q26">
            <v>22</v>
          </cell>
          <cell r="R26">
            <v>28</v>
          </cell>
        </row>
        <row r="27">
          <cell r="B27" t="str">
            <v>耒阳市</v>
          </cell>
          <cell r="C27" t="str">
            <v>比西</v>
          </cell>
          <cell r="D27" t="str">
            <v>其他地区</v>
          </cell>
          <cell r="E27" t="str">
            <v>三档</v>
          </cell>
          <cell r="F27">
            <v>0.7</v>
          </cell>
          <cell r="G27">
            <v>0.15</v>
          </cell>
          <cell r="H27">
            <v>0.15</v>
          </cell>
          <cell r="I27">
            <v>255</v>
          </cell>
          <cell r="J27">
            <v>272</v>
          </cell>
          <cell r="K27">
            <v>-17</v>
          </cell>
          <cell r="L27">
            <v>1770.4</v>
          </cell>
        </row>
        <row r="27">
          <cell r="N27">
            <v>0.005</v>
          </cell>
          <cell r="O27">
            <v>0</v>
          </cell>
          <cell r="P27">
            <v>0</v>
          </cell>
          <cell r="Q27">
            <v>1</v>
          </cell>
          <cell r="R27">
            <v>1</v>
          </cell>
        </row>
        <row r="28">
          <cell r="B28" t="str">
            <v>祁东县</v>
          </cell>
          <cell r="C28" t="str">
            <v>比西</v>
          </cell>
          <cell r="D28" t="str">
            <v>原贫困县</v>
          </cell>
          <cell r="E28" t="str">
            <v>一档</v>
          </cell>
          <cell r="F28">
            <v>0.7</v>
          </cell>
          <cell r="G28">
            <v>0.27</v>
          </cell>
          <cell r="H28">
            <v>0.03</v>
          </cell>
          <cell r="I28">
            <v>188</v>
          </cell>
          <cell r="J28">
            <v>153</v>
          </cell>
          <cell r="K28">
            <v>35</v>
          </cell>
          <cell r="L28">
            <v>1523</v>
          </cell>
        </row>
        <row r="28">
          <cell r="N28">
            <v>0.005</v>
          </cell>
          <cell r="O28">
            <v>0</v>
          </cell>
          <cell r="P28">
            <v>0</v>
          </cell>
          <cell r="Q28">
            <v>1</v>
          </cell>
          <cell r="R28">
            <v>0</v>
          </cell>
          <cell r="S28">
            <v>1</v>
          </cell>
        </row>
        <row r="29">
          <cell r="B29" t="str">
            <v>常宁市</v>
          </cell>
          <cell r="C29" t="str">
            <v>中部</v>
          </cell>
          <cell r="D29" t="str">
            <v>其他地区</v>
          </cell>
          <cell r="E29" t="str">
            <v>四档</v>
          </cell>
          <cell r="F29">
            <v>0.5</v>
          </cell>
          <cell r="G29">
            <v>0.25</v>
          </cell>
          <cell r="H29">
            <v>0.25</v>
          </cell>
          <cell r="I29">
            <v>57</v>
          </cell>
          <cell r="J29">
            <v>87</v>
          </cell>
          <cell r="K29">
            <v>-30</v>
          </cell>
          <cell r="L29">
            <v>1510</v>
          </cell>
        </row>
        <row r="29">
          <cell r="N29">
            <v>0.005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衡山县</v>
          </cell>
          <cell r="C30" t="str">
            <v>比西</v>
          </cell>
          <cell r="D30" t="str">
            <v>其他地区</v>
          </cell>
          <cell r="E30" t="str">
            <v>三档</v>
          </cell>
          <cell r="F30">
            <v>0.7</v>
          </cell>
          <cell r="G30">
            <v>0.15</v>
          </cell>
          <cell r="H30">
            <v>0.15</v>
          </cell>
          <cell r="I30">
            <v>151</v>
          </cell>
          <cell r="J30">
            <v>151</v>
          </cell>
          <cell r="K30">
            <v>0</v>
          </cell>
          <cell r="L30">
            <v>3375.5</v>
          </cell>
        </row>
        <row r="30">
          <cell r="N30">
            <v>0.005</v>
          </cell>
          <cell r="O30">
            <v>0</v>
          </cell>
          <cell r="P30">
            <v>0</v>
          </cell>
          <cell r="Q30">
            <v>4</v>
          </cell>
          <cell r="R30">
            <v>5</v>
          </cell>
        </row>
        <row r="31">
          <cell r="B31" t="str">
            <v>衡阳县</v>
          </cell>
          <cell r="C31" t="str">
            <v>中部</v>
          </cell>
          <cell r="D31" t="str">
            <v>其他地区</v>
          </cell>
          <cell r="E31" t="str">
            <v>四档</v>
          </cell>
          <cell r="F31">
            <v>0.5</v>
          </cell>
          <cell r="G31">
            <v>0.25</v>
          </cell>
          <cell r="H31">
            <v>0.25</v>
          </cell>
          <cell r="I31">
            <v>231</v>
          </cell>
          <cell r="J31">
            <v>174</v>
          </cell>
          <cell r="K31">
            <v>57</v>
          </cell>
          <cell r="L31">
            <v>4924</v>
          </cell>
        </row>
        <row r="31">
          <cell r="N31">
            <v>0.005</v>
          </cell>
          <cell r="O31">
            <v>0</v>
          </cell>
          <cell r="P31">
            <v>0</v>
          </cell>
          <cell r="Q31">
            <v>10</v>
          </cell>
          <cell r="R31">
            <v>12</v>
          </cell>
        </row>
        <row r="32">
          <cell r="B32" t="str">
            <v>衡东县</v>
          </cell>
          <cell r="C32" t="str">
            <v>中部</v>
          </cell>
          <cell r="D32" t="str">
            <v>其他地区</v>
          </cell>
          <cell r="E32" t="str">
            <v>四档</v>
          </cell>
          <cell r="F32">
            <v>0.5</v>
          </cell>
          <cell r="G32">
            <v>0.25</v>
          </cell>
          <cell r="H32">
            <v>0.25</v>
          </cell>
          <cell r="I32">
            <v>276</v>
          </cell>
          <cell r="J32">
            <v>256</v>
          </cell>
          <cell r="K32">
            <v>20</v>
          </cell>
          <cell r="L32">
            <v>3265</v>
          </cell>
        </row>
        <row r="32">
          <cell r="N32">
            <v>0.005</v>
          </cell>
          <cell r="O32">
            <v>0</v>
          </cell>
          <cell r="P32">
            <v>0</v>
          </cell>
          <cell r="Q32">
            <v>3</v>
          </cell>
          <cell r="R32">
            <v>3</v>
          </cell>
        </row>
        <row r="33">
          <cell r="B33" t="str">
            <v>衡南县</v>
          </cell>
          <cell r="C33" t="str">
            <v>中部</v>
          </cell>
          <cell r="D33" t="str">
            <v>其他地区</v>
          </cell>
          <cell r="E33" t="str">
            <v>四档</v>
          </cell>
          <cell r="F33">
            <v>0.5</v>
          </cell>
          <cell r="G33">
            <v>0.25</v>
          </cell>
          <cell r="H33">
            <v>0.25</v>
          </cell>
          <cell r="I33">
            <v>139</v>
          </cell>
          <cell r="J33">
            <v>131</v>
          </cell>
          <cell r="K33">
            <v>8</v>
          </cell>
          <cell r="L33">
            <v>1945</v>
          </cell>
        </row>
        <row r="33">
          <cell r="N33">
            <v>0.005</v>
          </cell>
          <cell r="O33">
            <v>0</v>
          </cell>
          <cell r="P33">
            <v>0</v>
          </cell>
          <cell r="Q33">
            <v>4</v>
          </cell>
          <cell r="R33">
            <v>3</v>
          </cell>
        </row>
        <row r="34">
          <cell r="B34" t="str">
            <v>邵阳市小计</v>
          </cell>
        </row>
        <row r="34">
          <cell r="I34">
            <v>3338</v>
          </cell>
          <cell r="J34">
            <v>1840</v>
          </cell>
          <cell r="K34">
            <v>1498</v>
          </cell>
          <cell r="L34">
            <v>36594.4</v>
          </cell>
        </row>
        <row r="34">
          <cell r="O34">
            <v>0</v>
          </cell>
          <cell r="P34">
            <v>0</v>
          </cell>
          <cell r="Q34">
            <v>72</v>
          </cell>
          <cell r="R34">
            <v>25</v>
          </cell>
          <cell r="S34">
            <v>6</v>
          </cell>
        </row>
        <row r="35">
          <cell r="B35" t="str">
            <v>邵阳市本级及所辖区</v>
          </cell>
          <cell r="C35" t="str">
            <v>中部</v>
          </cell>
          <cell r="D35" t="str">
            <v>其他地区</v>
          </cell>
          <cell r="E35" t="str">
            <v>四档</v>
          </cell>
          <cell r="F35">
            <v>0.5</v>
          </cell>
          <cell r="G35">
            <v>0.25</v>
          </cell>
          <cell r="H35">
            <v>0.25</v>
          </cell>
          <cell r="I35">
            <v>165</v>
          </cell>
          <cell r="J35">
            <v>138</v>
          </cell>
          <cell r="K35">
            <v>27</v>
          </cell>
          <cell r="L35">
            <v>2317.4</v>
          </cell>
        </row>
        <row r="35">
          <cell r="N35">
            <v>0.005</v>
          </cell>
          <cell r="O35">
            <v>0</v>
          </cell>
          <cell r="P35">
            <v>0</v>
          </cell>
          <cell r="Q35">
            <v>3</v>
          </cell>
          <cell r="R35">
            <v>4</v>
          </cell>
        </row>
        <row r="36">
          <cell r="B36" t="str">
            <v>城步县</v>
          </cell>
          <cell r="C36" t="str">
            <v>比西</v>
          </cell>
          <cell r="D36" t="str">
            <v>原贫困县</v>
          </cell>
          <cell r="E36" t="str">
            <v>一档</v>
          </cell>
          <cell r="F36">
            <v>0.7</v>
          </cell>
          <cell r="G36">
            <v>0.27</v>
          </cell>
          <cell r="H36">
            <v>0.03</v>
          </cell>
          <cell r="I36">
            <v>552</v>
          </cell>
          <cell r="J36">
            <v>332</v>
          </cell>
          <cell r="K36">
            <v>220</v>
          </cell>
          <cell r="L36">
            <v>2510</v>
          </cell>
        </row>
        <row r="36">
          <cell r="N36">
            <v>0.005</v>
          </cell>
          <cell r="O36">
            <v>0</v>
          </cell>
          <cell r="P36">
            <v>0</v>
          </cell>
          <cell r="Q36">
            <v>5</v>
          </cell>
          <cell r="R36">
            <v>2</v>
          </cell>
          <cell r="S36">
            <v>1</v>
          </cell>
        </row>
        <row r="37">
          <cell r="B37" t="str">
            <v>洞口县</v>
          </cell>
          <cell r="C37" t="str">
            <v>中部</v>
          </cell>
          <cell r="D37" t="str">
            <v>原贫困县</v>
          </cell>
          <cell r="E37" t="str">
            <v>二档</v>
          </cell>
          <cell r="F37">
            <v>0.5</v>
          </cell>
          <cell r="G37">
            <v>0.45</v>
          </cell>
          <cell r="H37">
            <v>0.05</v>
          </cell>
          <cell r="I37">
            <v>465</v>
          </cell>
          <cell r="J37">
            <v>192</v>
          </cell>
          <cell r="K37">
            <v>273</v>
          </cell>
          <cell r="L37">
            <v>2411</v>
          </cell>
        </row>
        <row r="37">
          <cell r="N37">
            <v>0.005</v>
          </cell>
          <cell r="O37">
            <v>0</v>
          </cell>
          <cell r="P37">
            <v>0</v>
          </cell>
          <cell r="Q37">
            <v>7</v>
          </cell>
          <cell r="R37">
            <v>1</v>
          </cell>
        </row>
        <row r="38">
          <cell r="B38" t="str">
            <v>武冈市</v>
          </cell>
          <cell r="C38" t="str">
            <v>中部</v>
          </cell>
          <cell r="D38" t="str">
            <v>原贫困县</v>
          </cell>
          <cell r="E38" t="str">
            <v>二档</v>
          </cell>
          <cell r="F38">
            <v>0.5</v>
          </cell>
          <cell r="G38">
            <v>0.45</v>
          </cell>
          <cell r="H38">
            <v>0.05</v>
          </cell>
          <cell r="I38">
            <v>342</v>
          </cell>
          <cell r="J38">
            <v>218</v>
          </cell>
          <cell r="K38">
            <v>124</v>
          </cell>
          <cell r="L38">
            <v>3151</v>
          </cell>
        </row>
        <row r="38">
          <cell r="N38">
            <v>0.005</v>
          </cell>
          <cell r="O38">
            <v>0</v>
          </cell>
          <cell r="P38">
            <v>0</v>
          </cell>
          <cell r="Q38">
            <v>10</v>
          </cell>
          <cell r="R38">
            <v>2</v>
          </cell>
        </row>
        <row r="39">
          <cell r="B39" t="str">
            <v>邵阳县</v>
          </cell>
          <cell r="C39" t="str">
            <v>比西</v>
          </cell>
          <cell r="D39" t="str">
            <v>原贫困县</v>
          </cell>
          <cell r="E39" t="str">
            <v>一档</v>
          </cell>
          <cell r="F39">
            <v>0.7</v>
          </cell>
          <cell r="G39">
            <v>0.27</v>
          </cell>
          <cell r="H39">
            <v>0.03</v>
          </cell>
          <cell r="I39">
            <v>351</v>
          </cell>
          <cell r="J39">
            <v>218</v>
          </cell>
          <cell r="K39">
            <v>133</v>
          </cell>
          <cell r="L39">
            <v>3130</v>
          </cell>
        </row>
        <row r="39">
          <cell r="N39">
            <v>0.005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</row>
        <row r="40">
          <cell r="B40" t="str">
            <v>新宁县</v>
          </cell>
          <cell r="C40" t="str">
            <v>比西</v>
          </cell>
          <cell r="D40" t="str">
            <v>原贫困县</v>
          </cell>
          <cell r="E40" t="str">
            <v>一档</v>
          </cell>
          <cell r="F40">
            <v>0.7</v>
          </cell>
          <cell r="G40">
            <v>0.27</v>
          </cell>
          <cell r="H40">
            <v>0.03</v>
          </cell>
          <cell r="I40">
            <v>188</v>
          </cell>
          <cell r="J40">
            <v>63</v>
          </cell>
          <cell r="K40">
            <v>125</v>
          </cell>
          <cell r="L40">
            <v>8480</v>
          </cell>
        </row>
        <row r="40">
          <cell r="N40">
            <v>0.005</v>
          </cell>
          <cell r="O40">
            <v>0</v>
          </cell>
          <cell r="P40">
            <v>0</v>
          </cell>
          <cell r="Q40">
            <v>16</v>
          </cell>
          <cell r="R40">
            <v>4</v>
          </cell>
          <cell r="S40">
            <v>1</v>
          </cell>
        </row>
        <row r="41">
          <cell r="B41" t="str">
            <v>邵东市</v>
          </cell>
          <cell r="C41" t="str">
            <v>中部</v>
          </cell>
          <cell r="D41" t="str">
            <v>其他地区</v>
          </cell>
          <cell r="E41" t="str">
            <v>四档</v>
          </cell>
          <cell r="F41">
            <v>0.5</v>
          </cell>
          <cell r="G41">
            <v>0.25</v>
          </cell>
          <cell r="H41">
            <v>0.25</v>
          </cell>
          <cell r="I41">
            <v>325</v>
          </cell>
          <cell r="J41">
            <v>278</v>
          </cell>
          <cell r="K41">
            <v>47</v>
          </cell>
          <cell r="L41">
            <v>3386</v>
          </cell>
        </row>
        <row r="41">
          <cell r="N41">
            <v>0.005</v>
          </cell>
          <cell r="O41">
            <v>0</v>
          </cell>
          <cell r="P41">
            <v>0</v>
          </cell>
          <cell r="Q41">
            <v>5</v>
          </cell>
          <cell r="R41">
            <v>6</v>
          </cell>
        </row>
        <row r="42">
          <cell r="B42" t="str">
            <v>绥宁县</v>
          </cell>
          <cell r="C42" t="str">
            <v>比西</v>
          </cell>
          <cell r="D42" t="str">
            <v>原贫困县</v>
          </cell>
          <cell r="E42" t="str">
            <v>一档</v>
          </cell>
          <cell r="F42">
            <v>0.7</v>
          </cell>
          <cell r="G42">
            <v>0.27</v>
          </cell>
          <cell r="H42">
            <v>0.03</v>
          </cell>
          <cell r="I42">
            <v>361</v>
          </cell>
          <cell r="J42">
            <v>148</v>
          </cell>
          <cell r="K42">
            <v>213</v>
          </cell>
          <cell r="L42">
            <v>3515</v>
          </cell>
        </row>
        <row r="42">
          <cell r="N42">
            <v>0.005</v>
          </cell>
          <cell r="O42">
            <v>0</v>
          </cell>
          <cell r="P42">
            <v>0</v>
          </cell>
          <cell r="Q42">
            <v>8</v>
          </cell>
          <cell r="R42">
            <v>2</v>
          </cell>
          <cell r="S42">
            <v>4</v>
          </cell>
        </row>
        <row r="43">
          <cell r="B43" t="str">
            <v>新邵县</v>
          </cell>
          <cell r="C43" t="str">
            <v>比西</v>
          </cell>
          <cell r="D43" t="str">
            <v>原贫困县</v>
          </cell>
          <cell r="E43" t="str">
            <v>一档</v>
          </cell>
          <cell r="F43">
            <v>0.7</v>
          </cell>
          <cell r="G43">
            <v>0.27</v>
          </cell>
          <cell r="H43">
            <v>0.03</v>
          </cell>
          <cell r="I43">
            <v>231</v>
          </cell>
          <cell r="J43">
            <v>104</v>
          </cell>
          <cell r="K43">
            <v>127</v>
          </cell>
          <cell r="L43">
            <v>3019</v>
          </cell>
        </row>
        <row r="43">
          <cell r="N43">
            <v>0.005</v>
          </cell>
          <cell r="O43">
            <v>0</v>
          </cell>
          <cell r="P43">
            <v>0</v>
          </cell>
          <cell r="Q43">
            <v>5</v>
          </cell>
          <cell r="R43">
            <v>2</v>
          </cell>
        </row>
        <row r="44">
          <cell r="B44" t="str">
            <v>隆回县</v>
          </cell>
          <cell r="C44" t="str">
            <v>比西</v>
          </cell>
          <cell r="D44" t="str">
            <v>原贫困县</v>
          </cell>
          <cell r="E44" t="str">
            <v>一档</v>
          </cell>
          <cell r="F44">
            <v>0.7</v>
          </cell>
          <cell r="G44">
            <v>0.27</v>
          </cell>
          <cell r="H44">
            <v>0.03</v>
          </cell>
          <cell r="I44">
            <v>358</v>
          </cell>
          <cell r="J44">
            <v>149</v>
          </cell>
          <cell r="K44">
            <v>209</v>
          </cell>
          <cell r="L44">
            <v>4675</v>
          </cell>
        </row>
        <row r="44">
          <cell r="N44">
            <v>0.005</v>
          </cell>
          <cell r="O44">
            <v>0</v>
          </cell>
          <cell r="P44">
            <v>0</v>
          </cell>
          <cell r="Q44">
            <v>10</v>
          </cell>
          <cell r="R44">
            <v>2</v>
          </cell>
        </row>
        <row r="45">
          <cell r="B45" t="str">
            <v>岳阳市小计</v>
          </cell>
        </row>
        <row r="45">
          <cell r="I45">
            <v>4228</v>
          </cell>
          <cell r="J45">
            <v>3060</v>
          </cell>
          <cell r="K45">
            <v>1168</v>
          </cell>
          <cell r="L45">
            <v>56300</v>
          </cell>
        </row>
        <row r="45">
          <cell r="O45">
            <v>0</v>
          </cell>
          <cell r="P45">
            <v>0</v>
          </cell>
          <cell r="Q45">
            <v>102</v>
          </cell>
          <cell r="R45">
            <v>127</v>
          </cell>
          <cell r="S45">
            <v>57</v>
          </cell>
        </row>
        <row r="46">
          <cell r="B46" t="str">
            <v>岳阳市本级及所辖区</v>
          </cell>
          <cell r="C46" t="str">
            <v>中部</v>
          </cell>
          <cell r="D46" t="str">
            <v>其他地区</v>
          </cell>
          <cell r="E46" t="str">
            <v>四档</v>
          </cell>
          <cell r="F46">
            <v>0.5</v>
          </cell>
          <cell r="G46">
            <v>0.25</v>
          </cell>
          <cell r="H46">
            <v>0.25</v>
          </cell>
          <cell r="I46">
            <v>1359</v>
          </cell>
          <cell r="J46">
            <v>1171</v>
          </cell>
          <cell r="K46">
            <v>188</v>
          </cell>
          <cell r="L46">
            <v>17410</v>
          </cell>
        </row>
        <row r="46">
          <cell r="N46">
            <v>0.005</v>
          </cell>
          <cell r="O46">
            <v>0</v>
          </cell>
          <cell r="P46">
            <v>0</v>
          </cell>
          <cell r="Q46">
            <v>32</v>
          </cell>
          <cell r="R46">
            <v>41</v>
          </cell>
        </row>
        <row r="47">
          <cell r="B47" t="str">
            <v>岳阳县</v>
          </cell>
          <cell r="C47" t="str">
            <v>中部</v>
          </cell>
          <cell r="D47" t="str">
            <v>其他地区</v>
          </cell>
          <cell r="E47" t="str">
            <v>四档</v>
          </cell>
          <cell r="F47">
            <v>0.5</v>
          </cell>
          <cell r="G47">
            <v>0.25</v>
          </cell>
          <cell r="H47">
            <v>0.25</v>
          </cell>
          <cell r="I47">
            <v>988</v>
          </cell>
          <cell r="J47">
            <v>752</v>
          </cell>
          <cell r="K47">
            <v>236</v>
          </cell>
          <cell r="L47">
            <v>11388</v>
          </cell>
        </row>
        <row r="47">
          <cell r="N47">
            <v>0.005</v>
          </cell>
          <cell r="O47">
            <v>0</v>
          </cell>
          <cell r="P47">
            <v>0</v>
          </cell>
          <cell r="Q47">
            <v>20</v>
          </cell>
          <cell r="R47">
            <v>27</v>
          </cell>
        </row>
        <row r="48">
          <cell r="B48" t="str">
            <v>华容县</v>
          </cell>
          <cell r="C48" t="str">
            <v>中部</v>
          </cell>
          <cell r="D48" t="str">
            <v>其他地区</v>
          </cell>
          <cell r="E48" t="str">
            <v>四档</v>
          </cell>
          <cell r="F48">
            <v>0.5</v>
          </cell>
          <cell r="G48">
            <v>0.25</v>
          </cell>
          <cell r="H48">
            <v>0.25</v>
          </cell>
          <cell r="I48">
            <v>358</v>
          </cell>
          <cell r="J48">
            <v>292</v>
          </cell>
          <cell r="K48">
            <v>66</v>
          </cell>
          <cell r="L48">
            <v>3363</v>
          </cell>
        </row>
        <row r="48">
          <cell r="N48">
            <v>0.005</v>
          </cell>
          <cell r="O48">
            <v>0</v>
          </cell>
          <cell r="P48">
            <v>0</v>
          </cell>
          <cell r="Q48">
            <v>6</v>
          </cell>
          <cell r="R48">
            <v>8</v>
          </cell>
        </row>
        <row r="49">
          <cell r="B49" t="str">
            <v>湘阴县</v>
          </cell>
          <cell r="C49" t="str">
            <v>中部</v>
          </cell>
          <cell r="D49" t="str">
            <v>其他地区</v>
          </cell>
          <cell r="E49" t="str">
            <v>四档</v>
          </cell>
          <cell r="F49">
            <v>0.5</v>
          </cell>
          <cell r="G49">
            <v>0.25</v>
          </cell>
          <cell r="H49">
            <v>0.25</v>
          </cell>
          <cell r="I49">
            <v>400</v>
          </cell>
          <cell r="J49">
            <v>55</v>
          </cell>
          <cell r="K49">
            <v>345</v>
          </cell>
          <cell r="L49">
            <v>9463</v>
          </cell>
        </row>
        <row r="49">
          <cell r="N49">
            <v>0.005</v>
          </cell>
          <cell r="O49">
            <v>0</v>
          </cell>
          <cell r="P49">
            <v>0</v>
          </cell>
          <cell r="Q49">
            <v>18</v>
          </cell>
          <cell r="R49">
            <v>23</v>
          </cell>
          <cell r="S49">
            <v>7</v>
          </cell>
        </row>
        <row r="50">
          <cell r="B50" t="str">
            <v>平江县</v>
          </cell>
          <cell r="C50" t="str">
            <v>比西</v>
          </cell>
          <cell r="D50" t="str">
            <v>原贫困县</v>
          </cell>
          <cell r="E50" t="str">
            <v>一档</v>
          </cell>
          <cell r="F50">
            <v>0.7</v>
          </cell>
          <cell r="G50">
            <v>0.27</v>
          </cell>
          <cell r="H50">
            <v>0.03</v>
          </cell>
          <cell r="I50">
            <v>354</v>
          </cell>
          <cell r="J50">
            <v>197</v>
          </cell>
          <cell r="K50">
            <v>157</v>
          </cell>
          <cell r="L50">
            <v>4399</v>
          </cell>
        </row>
        <row r="50">
          <cell r="N50">
            <v>0.005</v>
          </cell>
          <cell r="O50">
            <v>0</v>
          </cell>
          <cell r="P50">
            <v>0</v>
          </cell>
          <cell r="Q50">
            <v>4</v>
          </cell>
          <cell r="R50">
            <v>1</v>
          </cell>
          <cell r="S50">
            <v>18</v>
          </cell>
        </row>
        <row r="51">
          <cell r="B51" t="str">
            <v>汨罗市</v>
          </cell>
          <cell r="C51" t="str">
            <v>中部</v>
          </cell>
          <cell r="D51" t="str">
            <v>其他地区</v>
          </cell>
          <cell r="E51" t="str">
            <v>四档</v>
          </cell>
          <cell r="F51">
            <v>0.5</v>
          </cell>
          <cell r="G51">
            <v>0.25</v>
          </cell>
          <cell r="H51">
            <v>0.25</v>
          </cell>
          <cell r="I51">
            <v>690</v>
          </cell>
          <cell r="J51">
            <v>477</v>
          </cell>
          <cell r="K51">
            <v>213</v>
          </cell>
          <cell r="L51">
            <v>7837</v>
          </cell>
        </row>
        <row r="51">
          <cell r="N51">
            <v>0.005</v>
          </cell>
          <cell r="O51">
            <v>0</v>
          </cell>
          <cell r="P51">
            <v>0</v>
          </cell>
          <cell r="Q51">
            <v>18</v>
          </cell>
          <cell r="R51">
            <v>21</v>
          </cell>
          <cell r="S51">
            <v>31</v>
          </cell>
        </row>
        <row r="52">
          <cell r="B52" t="str">
            <v>临湘市</v>
          </cell>
          <cell r="C52" t="str">
            <v>中部</v>
          </cell>
          <cell r="D52" t="str">
            <v>其他地区</v>
          </cell>
          <cell r="E52" t="str">
            <v>四档</v>
          </cell>
          <cell r="F52">
            <v>0.5</v>
          </cell>
          <cell r="G52">
            <v>0.25</v>
          </cell>
          <cell r="H52">
            <v>0.25</v>
          </cell>
          <cell r="I52">
            <v>79</v>
          </cell>
          <cell r="J52">
            <v>116</v>
          </cell>
          <cell r="K52">
            <v>-37</v>
          </cell>
          <cell r="L52">
            <v>2440</v>
          </cell>
        </row>
        <row r="52">
          <cell r="N52">
            <v>0.005</v>
          </cell>
          <cell r="O52">
            <v>0</v>
          </cell>
          <cell r="P52">
            <v>0</v>
          </cell>
          <cell r="Q52">
            <v>4</v>
          </cell>
          <cell r="R52">
            <v>6</v>
          </cell>
          <cell r="S52">
            <v>1</v>
          </cell>
        </row>
        <row r="53">
          <cell r="B53" t="str">
            <v>常德市小计</v>
          </cell>
        </row>
        <row r="53">
          <cell r="I53">
            <v>3216</v>
          </cell>
          <cell r="J53">
            <v>2532</v>
          </cell>
          <cell r="K53">
            <v>684</v>
          </cell>
          <cell r="L53">
            <v>34235.7</v>
          </cell>
        </row>
        <row r="53">
          <cell r="O53">
            <v>0</v>
          </cell>
          <cell r="P53">
            <v>0</v>
          </cell>
          <cell r="Q53">
            <v>57</v>
          </cell>
          <cell r="R53">
            <v>62</v>
          </cell>
          <cell r="S53">
            <v>3</v>
          </cell>
        </row>
        <row r="54">
          <cell r="B54" t="str">
            <v>常德市本级及所辖区</v>
          </cell>
          <cell r="C54" t="str">
            <v>中部</v>
          </cell>
          <cell r="D54" t="str">
            <v>其他地区</v>
          </cell>
          <cell r="E54" t="str">
            <v>四档</v>
          </cell>
          <cell r="F54">
            <v>0.5</v>
          </cell>
          <cell r="G54">
            <v>0.25</v>
          </cell>
          <cell r="H54">
            <v>0.25</v>
          </cell>
          <cell r="I54">
            <v>1120</v>
          </cell>
          <cell r="J54">
            <v>803</v>
          </cell>
          <cell r="K54">
            <v>317</v>
          </cell>
          <cell r="L54">
            <v>8380.9</v>
          </cell>
        </row>
        <row r="54">
          <cell r="N54">
            <v>0.005</v>
          </cell>
          <cell r="O54">
            <v>0</v>
          </cell>
          <cell r="P54">
            <v>0</v>
          </cell>
          <cell r="Q54">
            <v>12</v>
          </cell>
          <cell r="R54">
            <v>15</v>
          </cell>
        </row>
        <row r="55">
          <cell r="B55" t="str">
            <v>汉寿县</v>
          </cell>
          <cell r="C55" t="str">
            <v>中部</v>
          </cell>
          <cell r="D55" t="str">
            <v>其他地区</v>
          </cell>
          <cell r="E55" t="str">
            <v>四档</v>
          </cell>
          <cell r="F55">
            <v>0.5</v>
          </cell>
          <cell r="G55">
            <v>0.25</v>
          </cell>
          <cell r="H55">
            <v>0.25</v>
          </cell>
          <cell r="I55">
            <v>189</v>
          </cell>
          <cell r="J55">
            <v>145</v>
          </cell>
          <cell r="K55">
            <v>44</v>
          </cell>
          <cell r="L55">
            <v>4275</v>
          </cell>
        </row>
        <row r="55">
          <cell r="N55">
            <v>0.005</v>
          </cell>
          <cell r="O55">
            <v>0</v>
          </cell>
          <cell r="P55">
            <v>0</v>
          </cell>
          <cell r="Q55">
            <v>9</v>
          </cell>
          <cell r="R55">
            <v>11</v>
          </cell>
        </row>
        <row r="56">
          <cell r="B56" t="str">
            <v>桃源县</v>
          </cell>
          <cell r="C56" t="str">
            <v>中部</v>
          </cell>
          <cell r="D56" t="str">
            <v>其他地区</v>
          </cell>
          <cell r="E56" t="str">
            <v>四档</v>
          </cell>
          <cell r="F56">
            <v>0.5</v>
          </cell>
          <cell r="G56">
            <v>0.25</v>
          </cell>
          <cell r="H56">
            <v>0.25</v>
          </cell>
          <cell r="I56">
            <v>268</v>
          </cell>
          <cell r="J56">
            <v>192</v>
          </cell>
          <cell r="K56">
            <v>76</v>
          </cell>
          <cell r="L56">
            <v>3787</v>
          </cell>
        </row>
        <row r="56">
          <cell r="N56">
            <v>0.005</v>
          </cell>
          <cell r="O56">
            <v>0</v>
          </cell>
          <cell r="P56">
            <v>0</v>
          </cell>
          <cell r="Q56">
            <v>8</v>
          </cell>
          <cell r="R56">
            <v>10</v>
          </cell>
        </row>
        <row r="57">
          <cell r="B57" t="str">
            <v>临澧县</v>
          </cell>
          <cell r="C57" t="str">
            <v>中部</v>
          </cell>
          <cell r="D57" t="str">
            <v>其他地区</v>
          </cell>
          <cell r="E57" t="str">
            <v>四档</v>
          </cell>
          <cell r="F57">
            <v>0.5</v>
          </cell>
          <cell r="G57">
            <v>0.25</v>
          </cell>
          <cell r="H57">
            <v>0.25</v>
          </cell>
          <cell r="I57">
            <v>564</v>
          </cell>
          <cell r="J57">
            <v>484</v>
          </cell>
          <cell r="K57">
            <v>80</v>
          </cell>
          <cell r="L57">
            <v>3280</v>
          </cell>
        </row>
        <row r="57">
          <cell r="N57">
            <v>0.005</v>
          </cell>
          <cell r="O57">
            <v>0</v>
          </cell>
          <cell r="P57">
            <v>0</v>
          </cell>
          <cell r="Q57">
            <v>5</v>
          </cell>
          <cell r="R57">
            <v>6</v>
          </cell>
        </row>
        <row r="58">
          <cell r="B58" t="str">
            <v>石门县</v>
          </cell>
          <cell r="C58" t="str">
            <v>中部</v>
          </cell>
          <cell r="D58" t="str">
            <v>原贫困县</v>
          </cell>
          <cell r="E58" t="str">
            <v>二档</v>
          </cell>
          <cell r="F58">
            <v>0.5</v>
          </cell>
          <cell r="G58">
            <v>0.45</v>
          </cell>
          <cell r="H58">
            <v>0.05</v>
          </cell>
          <cell r="I58">
            <v>341</v>
          </cell>
          <cell r="J58">
            <v>244</v>
          </cell>
          <cell r="K58">
            <v>97</v>
          </cell>
          <cell r="L58">
            <v>3246</v>
          </cell>
        </row>
        <row r="58">
          <cell r="N58">
            <v>0.005</v>
          </cell>
          <cell r="O58">
            <v>0</v>
          </cell>
          <cell r="P58">
            <v>0</v>
          </cell>
          <cell r="Q58">
            <v>9</v>
          </cell>
          <cell r="R58">
            <v>3</v>
          </cell>
          <cell r="S58">
            <v>1</v>
          </cell>
        </row>
        <row r="59">
          <cell r="B59" t="str">
            <v>澧县</v>
          </cell>
          <cell r="C59" t="str">
            <v>比西</v>
          </cell>
          <cell r="D59" t="str">
            <v>其他地区</v>
          </cell>
          <cell r="E59" t="str">
            <v>三档</v>
          </cell>
          <cell r="F59">
            <v>0.7</v>
          </cell>
          <cell r="G59">
            <v>0.15</v>
          </cell>
          <cell r="H59">
            <v>0.15</v>
          </cell>
          <cell r="I59">
            <v>354</v>
          </cell>
          <cell r="J59">
            <v>292</v>
          </cell>
          <cell r="K59">
            <v>62</v>
          </cell>
          <cell r="L59">
            <v>5497</v>
          </cell>
        </row>
        <row r="59">
          <cell r="N59">
            <v>0.005</v>
          </cell>
          <cell r="O59">
            <v>0</v>
          </cell>
          <cell r="P59">
            <v>0</v>
          </cell>
          <cell r="Q59">
            <v>7</v>
          </cell>
          <cell r="R59">
            <v>9</v>
          </cell>
        </row>
        <row r="60">
          <cell r="B60" t="str">
            <v>津市市</v>
          </cell>
          <cell r="C60" t="str">
            <v>比西</v>
          </cell>
          <cell r="D60" t="str">
            <v>其他地区</v>
          </cell>
          <cell r="E60" t="str">
            <v>三档</v>
          </cell>
          <cell r="F60">
            <v>0.7</v>
          </cell>
          <cell r="G60">
            <v>0.15</v>
          </cell>
          <cell r="H60">
            <v>0.15</v>
          </cell>
          <cell r="I60">
            <v>152</v>
          </cell>
          <cell r="J60">
            <v>159</v>
          </cell>
          <cell r="K60">
            <v>-7</v>
          </cell>
          <cell r="L60">
            <v>3935</v>
          </cell>
        </row>
        <row r="60">
          <cell r="N60">
            <v>0.005</v>
          </cell>
          <cell r="O60">
            <v>0</v>
          </cell>
          <cell r="P60">
            <v>0</v>
          </cell>
          <cell r="Q60">
            <v>4</v>
          </cell>
          <cell r="R60">
            <v>4</v>
          </cell>
        </row>
        <row r="61">
          <cell r="B61" t="str">
            <v>安乡县</v>
          </cell>
          <cell r="C61" t="str">
            <v>中部</v>
          </cell>
          <cell r="D61" t="str">
            <v>其他地区</v>
          </cell>
          <cell r="E61" t="str">
            <v>四档</v>
          </cell>
          <cell r="F61">
            <v>0.5</v>
          </cell>
          <cell r="G61">
            <v>0.25</v>
          </cell>
          <cell r="H61">
            <v>0.25</v>
          </cell>
          <cell r="I61">
            <v>228</v>
          </cell>
          <cell r="J61">
            <v>213</v>
          </cell>
          <cell r="K61">
            <v>15</v>
          </cell>
          <cell r="L61">
            <v>1834.8</v>
          </cell>
        </row>
        <row r="61">
          <cell r="N61">
            <v>0.005</v>
          </cell>
          <cell r="O61">
            <v>0</v>
          </cell>
          <cell r="P61">
            <v>0</v>
          </cell>
          <cell r="Q61">
            <v>3</v>
          </cell>
          <cell r="R61">
            <v>4</v>
          </cell>
          <cell r="S61">
            <v>2</v>
          </cell>
        </row>
        <row r="62">
          <cell r="B62" t="str">
            <v>张家界市小计</v>
          </cell>
        </row>
        <row r="62">
          <cell r="I62">
            <v>1539</v>
          </cell>
          <cell r="J62">
            <v>913</v>
          </cell>
          <cell r="K62">
            <v>626</v>
          </cell>
          <cell r="L62">
            <v>11562.6</v>
          </cell>
        </row>
        <row r="62">
          <cell r="O62">
            <v>0</v>
          </cell>
          <cell r="P62">
            <v>0</v>
          </cell>
          <cell r="Q62">
            <v>25</v>
          </cell>
          <cell r="R62">
            <v>8</v>
          </cell>
          <cell r="S62">
            <v>11</v>
          </cell>
        </row>
        <row r="63">
          <cell r="B63" t="str">
            <v>张家界市本级及所辖区</v>
          </cell>
          <cell r="C63" t="str">
            <v>中部</v>
          </cell>
          <cell r="D63" t="str">
            <v>原贫困县</v>
          </cell>
          <cell r="E63" t="str">
            <v>二档</v>
          </cell>
          <cell r="F63">
            <v>0.5</v>
          </cell>
          <cell r="G63">
            <v>0.45</v>
          </cell>
          <cell r="H63">
            <v>0.05</v>
          </cell>
          <cell r="I63">
            <v>578</v>
          </cell>
          <cell r="J63">
            <v>352</v>
          </cell>
          <cell r="K63">
            <v>226</v>
          </cell>
          <cell r="L63">
            <v>5040</v>
          </cell>
        </row>
        <row r="63">
          <cell r="N63">
            <v>0.005</v>
          </cell>
          <cell r="O63">
            <v>0</v>
          </cell>
          <cell r="P63">
            <v>0</v>
          </cell>
          <cell r="Q63">
            <v>15</v>
          </cell>
          <cell r="R63">
            <v>4</v>
          </cell>
        </row>
        <row r="64">
          <cell r="B64" t="str">
            <v>慈利县</v>
          </cell>
          <cell r="C64" t="str">
            <v>比西</v>
          </cell>
          <cell r="D64" t="str">
            <v>原贫困县</v>
          </cell>
          <cell r="E64" t="str">
            <v>一档</v>
          </cell>
          <cell r="F64">
            <v>0.7</v>
          </cell>
          <cell r="G64">
            <v>0.27</v>
          </cell>
          <cell r="H64">
            <v>0.03</v>
          </cell>
          <cell r="I64">
            <v>484</v>
          </cell>
          <cell r="J64">
            <v>234</v>
          </cell>
          <cell r="K64">
            <v>250</v>
          </cell>
          <cell r="L64">
            <v>3395</v>
          </cell>
        </row>
        <row r="64">
          <cell r="N64">
            <v>0.005</v>
          </cell>
          <cell r="O64">
            <v>0</v>
          </cell>
          <cell r="P64">
            <v>0</v>
          </cell>
          <cell r="Q64">
            <v>6</v>
          </cell>
          <cell r="R64">
            <v>2</v>
          </cell>
        </row>
        <row r="65">
          <cell r="B65" t="str">
            <v>桑植县</v>
          </cell>
          <cell r="C65" t="str">
            <v>比西</v>
          </cell>
          <cell r="D65" t="str">
            <v>原贫困县</v>
          </cell>
          <cell r="E65" t="str">
            <v>一档</v>
          </cell>
          <cell r="F65">
            <v>0.7</v>
          </cell>
          <cell r="G65">
            <v>0.27</v>
          </cell>
          <cell r="H65">
            <v>0.03</v>
          </cell>
          <cell r="I65">
            <v>477</v>
          </cell>
          <cell r="J65">
            <v>327</v>
          </cell>
          <cell r="K65">
            <v>150</v>
          </cell>
          <cell r="L65">
            <v>3127.6</v>
          </cell>
        </row>
        <row r="65">
          <cell r="N65">
            <v>0.005</v>
          </cell>
          <cell r="O65">
            <v>0</v>
          </cell>
          <cell r="P65">
            <v>0</v>
          </cell>
          <cell r="Q65">
            <v>4</v>
          </cell>
          <cell r="R65">
            <v>2</v>
          </cell>
          <cell r="S65">
            <v>11</v>
          </cell>
        </row>
        <row r="66">
          <cell r="B66" t="str">
            <v>益阳市小计</v>
          </cell>
        </row>
        <row r="66">
          <cell r="I66">
            <v>1765</v>
          </cell>
          <cell r="J66">
            <v>1565</v>
          </cell>
          <cell r="K66">
            <v>200</v>
          </cell>
          <cell r="L66">
            <v>29531.0687</v>
          </cell>
        </row>
        <row r="66">
          <cell r="O66">
            <v>0</v>
          </cell>
          <cell r="P66">
            <v>0</v>
          </cell>
          <cell r="Q66">
            <v>23</v>
          </cell>
          <cell r="R66">
            <v>28</v>
          </cell>
          <cell r="S66">
            <v>12</v>
          </cell>
        </row>
        <row r="67">
          <cell r="B67" t="str">
            <v>益阳市本级及所辖区</v>
          </cell>
          <cell r="C67" t="str">
            <v>中部</v>
          </cell>
          <cell r="D67" t="str">
            <v>其他地区</v>
          </cell>
          <cell r="E67" t="str">
            <v>四档</v>
          </cell>
          <cell r="F67">
            <v>0.5</v>
          </cell>
          <cell r="G67">
            <v>0.25</v>
          </cell>
          <cell r="H67">
            <v>0.25</v>
          </cell>
          <cell r="I67">
            <v>559</v>
          </cell>
          <cell r="J67">
            <v>487</v>
          </cell>
          <cell r="K67">
            <v>72</v>
          </cell>
          <cell r="L67">
            <v>7252.8987</v>
          </cell>
        </row>
        <row r="67">
          <cell r="N67">
            <v>0.005</v>
          </cell>
          <cell r="O67">
            <v>0</v>
          </cell>
          <cell r="P67">
            <v>0</v>
          </cell>
          <cell r="Q67">
            <v>7</v>
          </cell>
          <cell r="R67">
            <v>8</v>
          </cell>
        </row>
        <row r="68">
          <cell r="B68" t="str">
            <v>南县</v>
          </cell>
          <cell r="C68" t="str">
            <v>比西</v>
          </cell>
          <cell r="D68" t="str">
            <v>其他地区</v>
          </cell>
          <cell r="E68" t="str">
            <v>三档</v>
          </cell>
          <cell r="F68">
            <v>0.7</v>
          </cell>
          <cell r="G68">
            <v>0.15</v>
          </cell>
          <cell r="H68">
            <v>0.15</v>
          </cell>
          <cell r="I68">
            <v>277</v>
          </cell>
          <cell r="J68">
            <v>257</v>
          </cell>
          <cell r="K68">
            <v>20</v>
          </cell>
          <cell r="L68">
            <v>4990</v>
          </cell>
        </row>
        <row r="68">
          <cell r="N68">
            <v>0.005</v>
          </cell>
          <cell r="O68">
            <v>0</v>
          </cell>
          <cell r="P68">
            <v>0</v>
          </cell>
          <cell r="Q68">
            <v>5</v>
          </cell>
          <cell r="R68">
            <v>7</v>
          </cell>
        </row>
        <row r="69">
          <cell r="B69" t="str">
            <v>沅江市</v>
          </cell>
          <cell r="C69" t="str">
            <v>比西</v>
          </cell>
          <cell r="D69" t="str">
            <v>其他地区</v>
          </cell>
          <cell r="E69" t="str">
            <v>三档</v>
          </cell>
          <cell r="F69">
            <v>0.7</v>
          </cell>
          <cell r="G69">
            <v>0.15</v>
          </cell>
          <cell r="H69">
            <v>0.15</v>
          </cell>
          <cell r="I69">
            <v>7</v>
          </cell>
          <cell r="J69">
            <v>74</v>
          </cell>
          <cell r="K69">
            <v>-67</v>
          </cell>
          <cell r="L69">
            <v>3822</v>
          </cell>
        </row>
        <row r="69">
          <cell r="N69">
            <v>0.005</v>
          </cell>
          <cell r="O69">
            <v>0</v>
          </cell>
          <cell r="P69">
            <v>0</v>
          </cell>
          <cell r="Q69">
            <v>2</v>
          </cell>
          <cell r="R69">
            <v>3</v>
          </cell>
        </row>
        <row r="70">
          <cell r="B70" t="str">
            <v>桃江县</v>
          </cell>
          <cell r="C70" t="str">
            <v>中部</v>
          </cell>
          <cell r="D70" t="str">
            <v>其他地区</v>
          </cell>
          <cell r="E70" t="str">
            <v>四档</v>
          </cell>
          <cell r="F70">
            <v>0.5</v>
          </cell>
          <cell r="G70">
            <v>0.25</v>
          </cell>
          <cell r="H70">
            <v>0.25</v>
          </cell>
          <cell r="I70">
            <v>800</v>
          </cell>
          <cell r="J70">
            <v>628</v>
          </cell>
          <cell r="K70">
            <v>172</v>
          </cell>
          <cell r="L70">
            <v>8260.17</v>
          </cell>
        </row>
        <row r="70">
          <cell r="N70">
            <v>0.005</v>
          </cell>
          <cell r="O70">
            <v>0</v>
          </cell>
          <cell r="P70">
            <v>0</v>
          </cell>
          <cell r="Q70">
            <v>9</v>
          </cell>
          <cell r="R70">
            <v>10</v>
          </cell>
        </row>
        <row r="71">
          <cell r="B71" t="str">
            <v>安化县</v>
          </cell>
          <cell r="C71" t="str">
            <v>比西</v>
          </cell>
          <cell r="D71" t="str">
            <v>原贫困县</v>
          </cell>
          <cell r="E71" t="str">
            <v>一档</v>
          </cell>
          <cell r="F71">
            <v>0.7</v>
          </cell>
          <cell r="G71">
            <v>0.27</v>
          </cell>
          <cell r="H71">
            <v>0.03</v>
          </cell>
          <cell r="I71">
            <v>122</v>
          </cell>
          <cell r="J71">
            <v>119</v>
          </cell>
          <cell r="K71">
            <v>3</v>
          </cell>
          <cell r="L71">
            <v>5206</v>
          </cell>
        </row>
        <row r="71">
          <cell r="N71">
            <v>0.005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12</v>
          </cell>
        </row>
        <row r="72">
          <cell r="B72" t="str">
            <v>郴州市小计</v>
          </cell>
        </row>
        <row r="72">
          <cell r="I72">
            <v>4096</v>
          </cell>
          <cell r="J72">
            <v>2656</v>
          </cell>
          <cell r="K72">
            <v>1440</v>
          </cell>
          <cell r="L72">
            <v>48525</v>
          </cell>
        </row>
        <row r="72">
          <cell r="O72">
            <v>0</v>
          </cell>
          <cell r="P72">
            <v>0</v>
          </cell>
          <cell r="Q72">
            <v>80</v>
          </cell>
          <cell r="R72">
            <v>75</v>
          </cell>
          <cell r="S72">
            <v>1</v>
          </cell>
        </row>
        <row r="73">
          <cell r="B73" t="str">
            <v>郴州市本级及所辖区</v>
          </cell>
          <cell r="C73" t="str">
            <v>中部</v>
          </cell>
          <cell r="D73" t="str">
            <v>其他地区</v>
          </cell>
          <cell r="E73" t="str">
            <v>四档</v>
          </cell>
          <cell r="F73">
            <v>0.5</v>
          </cell>
          <cell r="G73">
            <v>0.25</v>
          </cell>
          <cell r="H73">
            <v>0.25</v>
          </cell>
          <cell r="I73">
            <v>1200</v>
          </cell>
          <cell r="J73">
            <v>738</v>
          </cell>
          <cell r="K73">
            <v>462</v>
          </cell>
          <cell r="L73">
            <v>17420.2</v>
          </cell>
        </row>
        <row r="73">
          <cell r="N73">
            <v>0.005</v>
          </cell>
          <cell r="O73">
            <v>0</v>
          </cell>
          <cell r="P73">
            <v>0</v>
          </cell>
          <cell r="Q73">
            <v>25</v>
          </cell>
          <cell r="R73">
            <v>37</v>
          </cell>
        </row>
        <row r="74">
          <cell r="B74" t="str">
            <v>资兴市</v>
          </cell>
          <cell r="C74" t="str">
            <v>中部</v>
          </cell>
          <cell r="D74" t="str">
            <v>其他地区</v>
          </cell>
          <cell r="E74" t="str">
            <v>四档</v>
          </cell>
          <cell r="F74">
            <v>0.5</v>
          </cell>
          <cell r="G74">
            <v>0.25</v>
          </cell>
          <cell r="H74">
            <v>0.25</v>
          </cell>
          <cell r="I74">
            <v>350</v>
          </cell>
          <cell r="J74">
            <v>312</v>
          </cell>
          <cell r="K74">
            <v>38</v>
          </cell>
          <cell r="L74">
            <v>2800</v>
          </cell>
        </row>
        <row r="74">
          <cell r="N74">
            <v>0.005</v>
          </cell>
          <cell r="O74">
            <v>0</v>
          </cell>
          <cell r="P74">
            <v>0</v>
          </cell>
          <cell r="Q74">
            <v>6</v>
          </cell>
          <cell r="R74">
            <v>8</v>
          </cell>
        </row>
        <row r="75">
          <cell r="B75" t="str">
            <v>桂阳县</v>
          </cell>
          <cell r="C75" t="str">
            <v>中部</v>
          </cell>
          <cell r="D75" t="str">
            <v>其他地区</v>
          </cell>
          <cell r="E75" t="str">
            <v>四档</v>
          </cell>
          <cell r="F75">
            <v>0.5</v>
          </cell>
          <cell r="G75">
            <v>0.25</v>
          </cell>
          <cell r="H75">
            <v>0.25</v>
          </cell>
          <cell r="I75">
            <v>239</v>
          </cell>
          <cell r="J75">
            <v>218</v>
          </cell>
          <cell r="K75">
            <v>21</v>
          </cell>
          <cell r="L75">
            <v>3979.8</v>
          </cell>
        </row>
        <row r="75">
          <cell r="N75">
            <v>0.005</v>
          </cell>
          <cell r="O75">
            <v>0</v>
          </cell>
          <cell r="P75">
            <v>0</v>
          </cell>
          <cell r="Q75">
            <v>6</v>
          </cell>
          <cell r="R75">
            <v>7</v>
          </cell>
        </row>
        <row r="76">
          <cell r="B76" t="str">
            <v>永兴县</v>
          </cell>
          <cell r="C76" t="str">
            <v>比西</v>
          </cell>
          <cell r="D76" t="str">
            <v>其他地区</v>
          </cell>
          <cell r="E76" t="str">
            <v>三档</v>
          </cell>
          <cell r="F76">
            <v>0.7</v>
          </cell>
          <cell r="G76">
            <v>0.15</v>
          </cell>
          <cell r="H76">
            <v>0.15</v>
          </cell>
          <cell r="I76">
            <v>271</v>
          </cell>
          <cell r="J76">
            <v>255</v>
          </cell>
          <cell r="K76">
            <v>16</v>
          </cell>
          <cell r="L76">
            <v>3642</v>
          </cell>
        </row>
        <row r="76">
          <cell r="N76">
            <v>0.005</v>
          </cell>
          <cell r="O76">
            <v>0</v>
          </cell>
          <cell r="P76">
            <v>0</v>
          </cell>
          <cell r="Q76">
            <v>3</v>
          </cell>
          <cell r="R76">
            <v>4</v>
          </cell>
        </row>
        <row r="77">
          <cell r="B77" t="str">
            <v>临武县</v>
          </cell>
          <cell r="C77" t="str">
            <v>中部</v>
          </cell>
          <cell r="D77" t="str">
            <v>其他地区</v>
          </cell>
          <cell r="E77" t="str">
            <v>四档</v>
          </cell>
          <cell r="F77">
            <v>0.5</v>
          </cell>
          <cell r="G77">
            <v>0.25</v>
          </cell>
          <cell r="H77">
            <v>0.25</v>
          </cell>
          <cell r="I77">
            <v>547</v>
          </cell>
          <cell r="J77">
            <v>352</v>
          </cell>
          <cell r="K77">
            <v>195</v>
          </cell>
          <cell r="L77">
            <v>5795</v>
          </cell>
        </row>
        <row r="77">
          <cell r="N77">
            <v>0.005</v>
          </cell>
          <cell r="O77">
            <v>0</v>
          </cell>
          <cell r="P77">
            <v>0</v>
          </cell>
          <cell r="Q77">
            <v>7</v>
          </cell>
          <cell r="R77">
            <v>8</v>
          </cell>
          <cell r="S77">
            <v>1</v>
          </cell>
        </row>
        <row r="78">
          <cell r="B78" t="str">
            <v>嘉禾县</v>
          </cell>
          <cell r="C78" t="str">
            <v>中部</v>
          </cell>
          <cell r="D78" t="str">
            <v>其他地区</v>
          </cell>
          <cell r="E78" t="str">
            <v>四档</v>
          </cell>
          <cell r="F78">
            <v>0.5</v>
          </cell>
          <cell r="G78">
            <v>0.25</v>
          </cell>
          <cell r="H78">
            <v>0.25</v>
          </cell>
          <cell r="I78">
            <v>314</v>
          </cell>
          <cell r="J78">
            <v>240</v>
          </cell>
          <cell r="K78">
            <v>74</v>
          </cell>
          <cell r="L78">
            <v>2415</v>
          </cell>
        </row>
        <row r="78">
          <cell r="N78">
            <v>0.005</v>
          </cell>
          <cell r="O78">
            <v>0</v>
          </cell>
          <cell r="P78">
            <v>0</v>
          </cell>
          <cell r="Q78">
            <v>3</v>
          </cell>
          <cell r="R78">
            <v>4</v>
          </cell>
        </row>
        <row r="79">
          <cell r="B79" t="str">
            <v>宜章县</v>
          </cell>
          <cell r="C79" t="str">
            <v>中部</v>
          </cell>
          <cell r="D79" t="str">
            <v>原贫困县</v>
          </cell>
          <cell r="E79" t="str">
            <v>二档</v>
          </cell>
          <cell r="F79">
            <v>0.5</v>
          </cell>
          <cell r="G79">
            <v>0.45</v>
          </cell>
          <cell r="H79">
            <v>0.05</v>
          </cell>
          <cell r="I79">
            <v>200</v>
          </cell>
          <cell r="J79">
            <v>188</v>
          </cell>
          <cell r="K79">
            <v>12</v>
          </cell>
          <cell r="L79">
            <v>3081</v>
          </cell>
        </row>
        <row r="79">
          <cell r="N79">
            <v>0.005</v>
          </cell>
          <cell r="O79">
            <v>0</v>
          </cell>
          <cell r="P79">
            <v>0</v>
          </cell>
          <cell r="Q79">
            <v>11</v>
          </cell>
          <cell r="R79">
            <v>2</v>
          </cell>
        </row>
        <row r="80">
          <cell r="B80" t="str">
            <v>安仁县</v>
          </cell>
          <cell r="C80" t="str">
            <v>比西</v>
          </cell>
          <cell r="D80" t="str">
            <v>原贫困县</v>
          </cell>
          <cell r="E80" t="str">
            <v>一档</v>
          </cell>
          <cell r="F80">
            <v>0.7</v>
          </cell>
          <cell r="G80">
            <v>0.27</v>
          </cell>
          <cell r="H80">
            <v>0.03</v>
          </cell>
          <cell r="I80">
            <v>606</v>
          </cell>
          <cell r="J80">
            <v>346</v>
          </cell>
          <cell r="K80">
            <v>260</v>
          </cell>
          <cell r="L80">
            <v>5169</v>
          </cell>
        </row>
        <row r="80">
          <cell r="N80">
            <v>0.005</v>
          </cell>
          <cell r="O80">
            <v>0</v>
          </cell>
          <cell r="P80">
            <v>0</v>
          </cell>
          <cell r="Q80">
            <v>11</v>
          </cell>
          <cell r="R80">
            <v>2</v>
          </cell>
        </row>
        <row r="81">
          <cell r="B81" t="str">
            <v>桂东县</v>
          </cell>
          <cell r="C81" t="str">
            <v>比西</v>
          </cell>
          <cell r="D81" t="str">
            <v>原贫困县</v>
          </cell>
          <cell r="E81" t="str">
            <v>一档</v>
          </cell>
          <cell r="F81">
            <v>0.7</v>
          </cell>
          <cell r="G81">
            <v>0.27</v>
          </cell>
          <cell r="H81">
            <v>0.03</v>
          </cell>
          <cell r="I81">
            <v>259</v>
          </cell>
          <cell r="J81">
            <v>86</v>
          </cell>
          <cell r="K81">
            <v>173</v>
          </cell>
          <cell r="L81">
            <v>2505</v>
          </cell>
        </row>
        <row r="81">
          <cell r="N81">
            <v>0.005</v>
          </cell>
          <cell r="O81">
            <v>0</v>
          </cell>
          <cell r="P81">
            <v>0</v>
          </cell>
          <cell r="Q81">
            <v>4</v>
          </cell>
          <cell r="R81">
            <v>2</v>
          </cell>
        </row>
        <row r="82">
          <cell r="B82" t="str">
            <v>汝城县</v>
          </cell>
          <cell r="C82" t="str">
            <v>比西</v>
          </cell>
          <cell r="D82" t="str">
            <v>原贫困县</v>
          </cell>
          <cell r="E82" t="str">
            <v>一档</v>
          </cell>
          <cell r="F82">
            <v>0.7</v>
          </cell>
          <cell r="G82">
            <v>0.27</v>
          </cell>
          <cell r="H82">
            <v>0.03</v>
          </cell>
          <cell r="I82">
            <v>110</v>
          </cell>
          <cell r="J82">
            <v>-79</v>
          </cell>
          <cell r="K82">
            <v>189</v>
          </cell>
          <cell r="L82">
            <v>1718</v>
          </cell>
        </row>
        <row r="82">
          <cell r="N82">
            <v>0.005</v>
          </cell>
          <cell r="O82">
            <v>0</v>
          </cell>
          <cell r="P82">
            <v>0</v>
          </cell>
          <cell r="Q82">
            <v>4</v>
          </cell>
          <cell r="R82">
            <v>1</v>
          </cell>
        </row>
        <row r="83">
          <cell r="B83" t="str">
            <v>永州市小计</v>
          </cell>
        </row>
        <row r="83">
          <cell r="I83">
            <v>4332</v>
          </cell>
          <cell r="J83">
            <v>2662</v>
          </cell>
          <cell r="K83">
            <v>1670</v>
          </cell>
          <cell r="L83">
            <v>62246.95</v>
          </cell>
        </row>
        <row r="83">
          <cell r="O83">
            <v>0</v>
          </cell>
          <cell r="P83">
            <v>0</v>
          </cell>
          <cell r="Q83">
            <v>87</v>
          </cell>
          <cell r="R83">
            <v>67</v>
          </cell>
          <cell r="S83">
            <v>35</v>
          </cell>
        </row>
        <row r="84">
          <cell r="B84" t="str">
            <v>永州市本级及所辖区</v>
          </cell>
          <cell r="C84" t="str">
            <v>中部</v>
          </cell>
          <cell r="D84" t="str">
            <v>其他地区</v>
          </cell>
          <cell r="E84" t="str">
            <v>四档</v>
          </cell>
          <cell r="F84">
            <v>0.5</v>
          </cell>
          <cell r="G84">
            <v>0.25</v>
          </cell>
          <cell r="H84">
            <v>0.25</v>
          </cell>
          <cell r="I84">
            <v>785</v>
          </cell>
          <cell r="J84">
            <v>621</v>
          </cell>
          <cell r="K84">
            <v>164</v>
          </cell>
          <cell r="L84">
            <v>11124</v>
          </cell>
        </row>
        <row r="84">
          <cell r="N84">
            <v>0.005</v>
          </cell>
          <cell r="O84">
            <v>0</v>
          </cell>
          <cell r="P84">
            <v>0</v>
          </cell>
          <cell r="Q84">
            <v>18</v>
          </cell>
          <cell r="R84">
            <v>21</v>
          </cell>
        </row>
        <row r="85">
          <cell r="B85" t="str">
            <v>江华县</v>
          </cell>
          <cell r="C85" t="str">
            <v>比西</v>
          </cell>
          <cell r="D85" t="str">
            <v>原贫困县</v>
          </cell>
          <cell r="E85" t="str">
            <v>一档</v>
          </cell>
          <cell r="F85">
            <v>0.7</v>
          </cell>
          <cell r="G85">
            <v>0.27</v>
          </cell>
          <cell r="H85">
            <v>0.03</v>
          </cell>
          <cell r="I85">
            <v>320</v>
          </cell>
          <cell r="J85">
            <v>125</v>
          </cell>
          <cell r="K85">
            <v>195</v>
          </cell>
          <cell r="L85">
            <v>2320</v>
          </cell>
        </row>
        <row r="85">
          <cell r="N85">
            <v>0.005</v>
          </cell>
          <cell r="O85">
            <v>0</v>
          </cell>
          <cell r="P85">
            <v>0</v>
          </cell>
          <cell r="Q85">
            <v>4</v>
          </cell>
          <cell r="R85">
            <v>1</v>
          </cell>
        </row>
        <row r="86">
          <cell r="B86" t="str">
            <v>祁阳县</v>
          </cell>
          <cell r="C86" t="str">
            <v>比西</v>
          </cell>
          <cell r="D86" t="str">
            <v>其他地区</v>
          </cell>
          <cell r="E86" t="str">
            <v>三档</v>
          </cell>
          <cell r="F86">
            <v>0.7</v>
          </cell>
          <cell r="G86">
            <v>0.15</v>
          </cell>
          <cell r="H86">
            <v>0.15</v>
          </cell>
          <cell r="I86">
            <v>571</v>
          </cell>
          <cell r="J86">
            <v>489</v>
          </cell>
          <cell r="K86">
            <v>82</v>
          </cell>
          <cell r="L86">
            <v>8370</v>
          </cell>
        </row>
        <row r="86">
          <cell r="N86">
            <v>0.005</v>
          </cell>
          <cell r="O86">
            <v>0</v>
          </cell>
          <cell r="P86">
            <v>0</v>
          </cell>
          <cell r="Q86">
            <v>5</v>
          </cell>
          <cell r="R86">
            <v>6</v>
          </cell>
        </row>
        <row r="87">
          <cell r="B87" t="str">
            <v>东安县</v>
          </cell>
          <cell r="C87" t="str">
            <v>中部</v>
          </cell>
          <cell r="D87" t="str">
            <v>其他地区</v>
          </cell>
          <cell r="E87" t="str">
            <v>四档</v>
          </cell>
          <cell r="F87">
            <v>0.5</v>
          </cell>
          <cell r="G87">
            <v>0.25</v>
          </cell>
          <cell r="H87">
            <v>0.25</v>
          </cell>
          <cell r="I87">
            <v>112</v>
          </cell>
          <cell r="J87">
            <v>91</v>
          </cell>
          <cell r="K87">
            <v>21</v>
          </cell>
          <cell r="L87">
            <v>1599.81</v>
          </cell>
        </row>
        <row r="87">
          <cell r="N87">
            <v>0.005</v>
          </cell>
          <cell r="O87">
            <v>0</v>
          </cell>
          <cell r="P87">
            <v>0</v>
          </cell>
          <cell r="Q87">
            <v>4</v>
          </cell>
          <cell r="R87">
            <v>4</v>
          </cell>
        </row>
        <row r="88">
          <cell r="B88" t="str">
            <v>蓝山县</v>
          </cell>
          <cell r="C88" t="str">
            <v>比西</v>
          </cell>
          <cell r="D88" t="str">
            <v>其他地区</v>
          </cell>
          <cell r="E88" t="str">
            <v>三档</v>
          </cell>
          <cell r="F88">
            <v>0.7</v>
          </cell>
          <cell r="G88">
            <v>0.15</v>
          </cell>
          <cell r="H88">
            <v>0.15</v>
          </cell>
          <cell r="I88">
            <v>192</v>
          </cell>
          <cell r="J88">
            <v>43</v>
          </cell>
          <cell r="K88">
            <v>149</v>
          </cell>
          <cell r="L88">
            <v>13170.44</v>
          </cell>
        </row>
        <row r="88">
          <cell r="N88">
            <v>0.005</v>
          </cell>
          <cell r="O88">
            <v>0</v>
          </cell>
          <cell r="P88">
            <v>0</v>
          </cell>
          <cell r="Q88">
            <v>11</v>
          </cell>
          <cell r="R88">
            <v>13</v>
          </cell>
          <cell r="S88">
            <v>7</v>
          </cell>
        </row>
        <row r="89">
          <cell r="B89" t="str">
            <v>道县</v>
          </cell>
          <cell r="C89" t="str">
            <v>中部</v>
          </cell>
          <cell r="D89" t="str">
            <v>其他地区</v>
          </cell>
          <cell r="E89" t="str">
            <v>四档</v>
          </cell>
          <cell r="F89">
            <v>0.5</v>
          </cell>
          <cell r="G89">
            <v>0.25</v>
          </cell>
          <cell r="H89">
            <v>0.25</v>
          </cell>
          <cell r="I89">
            <v>655</v>
          </cell>
          <cell r="J89">
            <v>604</v>
          </cell>
          <cell r="K89">
            <v>51</v>
          </cell>
          <cell r="L89">
            <v>7502.4</v>
          </cell>
        </row>
        <row r="89">
          <cell r="N89">
            <v>0.005</v>
          </cell>
          <cell r="O89">
            <v>0</v>
          </cell>
          <cell r="P89">
            <v>0</v>
          </cell>
          <cell r="Q89">
            <v>11</v>
          </cell>
          <cell r="R89">
            <v>12</v>
          </cell>
          <cell r="S89">
            <v>3</v>
          </cell>
        </row>
        <row r="90">
          <cell r="B90" t="str">
            <v>新田县</v>
          </cell>
          <cell r="C90" t="str">
            <v>比西</v>
          </cell>
          <cell r="D90" t="str">
            <v>原贫困县</v>
          </cell>
          <cell r="E90" t="str">
            <v>一档</v>
          </cell>
          <cell r="F90">
            <v>0.7</v>
          </cell>
          <cell r="G90">
            <v>0.27</v>
          </cell>
          <cell r="H90">
            <v>0.03</v>
          </cell>
          <cell r="I90">
            <v>170</v>
          </cell>
          <cell r="J90">
            <v>-53</v>
          </cell>
          <cell r="K90">
            <v>223</v>
          </cell>
          <cell r="L90">
            <v>2507</v>
          </cell>
        </row>
        <row r="90">
          <cell r="N90">
            <v>0.005</v>
          </cell>
          <cell r="O90">
            <v>0</v>
          </cell>
          <cell r="P90">
            <v>0</v>
          </cell>
          <cell r="Q90">
            <v>4</v>
          </cell>
          <cell r="R90">
            <v>2</v>
          </cell>
          <cell r="S90">
            <v>2</v>
          </cell>
        </row>
        <row r="91">
          <cell r="B91" t="str">
            <v>宁远县</v>
          </cell>
          <cell r="C91" t="str">
            <v>比西</v>
          </cell>
          <cell r="D91" t="str">
            <v>原贫困县</v>
          </cell>
          <cell r="E91" t="str">
            <v>一档</v>
          </cell>
          <cell r="F91">
            <v>0.7</v>
          </cell>
          <cell r="G91">
            <v>0.27</v>
          </cell>
          <cell r="H91">
            <v>0.03</v>
          </cell>
          <cell r="I91">
            <v>772</v>
          </cell>
          <cell r="J91">
            <v>556</v>
          </cell>
          <cell r="K91">
            <v>216</v>
          </cell>
          <cell r="L91">
            <v>6023.3</v>
          </cell>
        </row>
        <row r="91">
          <cell r="N91">
            <v>0.005</v>
          </cell>
          <cell r="O91">
            <v>0</v>
          </cell>
          <cell r="P91">
            <v>0</v>
          </cell>
          <cell r="Q91">
            <v>8</v>
          </cell>
          <cell r="R91">
            <v>2</v>
          </cell>
          <cell r="S91">
            <v>23</v>
          </cell>
        </row>
        <row r="92">
          <cell r="B92" t="str">
            <v>江永县</v>
          </cell>
          <cell r="C92" t="str">
            <v>比西</v>
          </cell>
          <cell r="D92" t="str">
            <v>原贫困县</v>
          </cell>
          <cell r="E92" t="str">
            <v>一档</v>
          </cell>
          <cell r="F92">
            <v>0.7</v>
          </cell>
          <cell r="G92">
            <v>0.27</v>
          </cell>
          <cell r="H92">
            <v>0.03</v>
          </cell>
          <cell r="I92">
            <v>33</v>
          </cell>
          <cell r="J92">
            <v>-140</v>
          </cell>
          <cell r="K92">
            <v>173</v>
          </cell>
          <cell r="L92">
            <v>3735</v>
          </cell>
        </row>
        <row r="92">
          <cell r="N92">
            <v>0.005</v>
          </cell>
          <cell r="O92">
            <v>0</v>
          </cell>
          <cell r="P92">
            <v>0</v>
          </cell>
          <cell r="Q92">
            <v>6</v>
          </cell>
          <cell r="R92">
            <v>2</v>
          </cell>
        </row>
        <row r="93">
          <cell r="B93" t="str">
            <v>双牌县</v>
          </cell>
          <cell r="C93" t="str">
            <v>中部</v>
          </cell>
          <cell r="D93" t="str">
            <v>原贫困县</v>
          </cell>
          <cell r="E93" t="str">
            <v>二档</v>
          </cell>
          <cell r="F93">
            <v>0.5</v>
          </cell>
          <cell r="G93">
            <v>0.45</v>
          </cell>
          <cell r="H93">
            <v>0.05</v>
          </cell>
          <cell r="I93">
            <v>722</v>
          </cell>
          <cell r="J93">
            <v>326</v>
          </cell>
          <cell r="K93">
            <v>396</v>
          </cell>
          <cell r="L93">
            <v>5895</v>
          </cell>
        </row>
        <row r="93">
          <cell r="N93">
            <v>0.005</v>
          </cell>
          <cell r="O93">
            <v>0</v>
          </cell>
          <cell r="P93">
            <v>0</v>
          </cell>
          <cell r="Q93">
            <v>16</v>
          </cell>
          <cell r="R93">
            <v>4</v>
          </cell>
        </row>
        <row r="94">
          <cell r="B94" t="str">
            <v>怀化市小计</v>
          </cell>
        </row>
        <row r="94">
          <cell r="I94">
            <v>2645</v>
          </cell>
          <cell r="J94">
            <v>1488</v>
          </cell>
          <cell r="K94">
            <v>1157</v>
          </cell>
          <cell r="L94">
            <v>31205.5</v>
          </cell>
        </row>
        <row r="94">
          <cell r="O94">
            <v>0</v>
          </cell>
          <cell r="P94">
            <v>0</v>
          </cell>
          <cell r="Q94">
            <v>72</v>
          </cell>
          <cell r="R94">
            <v>14</v>
          </cell>
          <cell r="S94">
            <v>0</v>
          </cell>
        </row>
        <row r="95">
          <cell r="B95" t="str">
            <v>怀化市本级及所辖区</v>
          </cell>
          <cell r="C95" t="str">
            <v>中部</v>
          </cell>
          <cell r="D95" t="str">
            <v>原贫困县</v>
          </cell>
          <cell r="E95" t="str">
            <v>二档</v>
          </cell>
          <cell r="F95">
            <v>0.5</v>
          </cell>
          <cell r="G95">
            <v>0.45</v>
          </cell>
          <cell r="H95">
            <v>0.05</v>
          </cell>
          <cell r="I95">
            <v>1132</v>
          </cell>
          <cell r="J95">
            <v>785</v>
          </cell>
          <cell r="K95">
            <v>347</v>
          </cell>
          <cell r="L95">
            <v>13602.8</v>
          </cell>
        </row>
        <row r="95">
          <cell r="N95">
            <v>0.005</v>
          </cell>
          <cell r="O95">
            <v>0</v>
          </cell>
          <cell r="P95">
            <v>0</v>
          </cell>
          <cell r="Q95">
            <v>24</v>
          </cell>
          <cell r="R95">
            <v>7</v>
          </cell>
        </row>
        <row r="96">
          <cell r="B96" t="str">
            <v>沅陵县</v>
          </cell>
          <cell r="C96" t="str">
            <v>比西</v>
          </cell>
          <cell r="D96" t="str">
            <v>原贫困县</v>
          </cell>
          <cell r="E96" t="str">
            <v>一档</v>
          </cell>
          <cell r="F96">
            <v>0.7</v>
          </cell>
          <cell r="G96">
            <v>0.27</v>
          </cell>
          <cell r="H96">
            <v>0.03</v>
          </cell>
          <cell r="I96">
            <v>216</v>
          </cell>
          <cell r="J96">
            <v>136</v>
          </cell>
          <cell r="K96">
            <v>80</v>
          </cell>
          <cell r="L96">
            <v>436</v>
          </cell>
        </row>
        <row r="96">
          <cell r="N96">
            <v>0.005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</row>
        <row r="97">
          <cell r="B97" t="str">
            <v>辰溪县</v>
          </cell>
          <cell r="C97" t="str">
            <v>中部</v>
          </cell>
          <cell r="D97" t="str">
            <v>原贫困县</v>
          </cell>
          <cell r="E97" t="str">
            <v>二档</v>
          </cell>
          <cell r="F97">
            <v>0.5</v>
          </cell>
          <cell r="G97">
            <v>0.45</v>
          </cell>
          <cell r="H97">
            <v>0.05</v>
          </cell>
          <cell r="I97">
            <v>170</v>
          </cell>
          <cell r="J97">
            <v>89</v>
          </cell>
          <cell r="K97">
            <v>81</v>
          </cell>
          <cell r="L97">
            <v>1190.7</v>
          </cell>
        </row>
        <row r="97">
          <cell r="N97">
            <v>0.005</v>
          </cell>
          <cell r="O97">
            <v>0</v>
          </cell>
          <cell r="P97">
            <v>0</v>
          </cell>
          <cell r="Q97">
            <v>2</v>
          </cell>
          <cell r="R97">
            <v>0</v>
          </cell>
        </row>
        <row r="98">
          <cell r="B98" t="str">
            <v>溆浦县</v>
          </cell>
          <cell r="C98" t="str">
            <v>中部</v>
          </cell>
          <cell r="D98" t="str">
            <v>原贫困县</v>
          </cell>
          <cell r="E98" t="str">
            <v>二档</v>
          </cell>
          <cell r="F98">
            <v>0.5</v>
          </cell>
          <cell r="G98">
            <v>0.45</v>
          </cell>
          <cell r="H98">
            <v>0.05</v>
          </cell>
          <cell r="I98">
            <v>443</v>
          </cell>
          <cell r="J98">
            <v>261</v>
          </cell>
          <cell r="K98">
            <v>182</v>
          </cell>
          <cell r="L98">
            <v>3391</v>
          </cell>
        </row>
        <row r="98">
          <cell r="N98">
            <v>0.005</v>
          </cell>
          <cell r="O98">
            <v>0</v>
          </cell>
          <cell r="P98">
            <v>0</v>
          </cell>
          <cell r="Q98">
            <v>11</v>
          </cell>
          <cell r="R98">
            <v>2</v>
          </cell>
        </row>
        <row r="99">
          <cell r="B99" t="str">
            <v>麻阳县</v>
          </cell>
          <cell r="C99" t="str">
            <v>比西</v>
          </cell>
          <cell r="D99" t="str">
            <v>原贫困县</v>
          </cell>
          <cell r="E99" t="str">
            <v>一档</v>
          </cell>
          <cell r="F99">
            <v>0.7</v>
          </cell>
          <cell r="G99">
            <v>0.27</v>
          </cell>
          <cell r="H99">
            <v>0.03</v>
          </cell>
          <cell r="I99">
            <v>14</v>
          </cell>
          <cell r="J99">
            <v>-45</v>
          </cell>
          <cell r="K99">
            <v>59</v>
          </cell>
          <cell r="L99">
            <v>710</v>
          </cell>
        </row>
        <row r="99">
          <cell r="N99">
            <v>0.005</v>
          </cell>
          <cell r="O99">
            <v>0</v>
          </cell>
          <cell r="P99">
            <v>0</v>
          </cell>
          <cell r="Q99">
            <v>2</v>
          </cell>
          <cell r="R99">
            <v>0</v>
          </cell>
        </row>
        <row r="100">
          <cell r="B100" t="str">
            <v>会同县</v>
          </cell>
          <cell r="C100" t="str">
            <v>比西</v>
          </cell>
          <cell r="D100" t="str">
            <v>原贫困县</v>
          </cell>
          <cell r="E100" t="str">
            <v>一档</v>
          </cell>
          <cell r="F100">
            <v>0.7</v>
          </cell>
          <cell r="G100">
            <v>0.27</v>
          </cell>
          <cell r="H100">
            <v>0.03</v>
          </cell>
          <cell r="I100">
            <v>341</v>
          </cell>
          <cell r="J100">
            <v>177</v>
          </cell>
          <cell r="K100">
            <v>164</v>
          </cell>
          <cell r="L100">
            <v>2805</v>
          </cell>
        </row>
        <row r="100">
          <cell r="N100">
            <v>0.005</v>
          </cell>
          <cell r="O100">
            <v>0</v>
          </cell>
          <cell r="P100">
            <v>0</v>
          </cell>
          <cell r="Q100">
            <v>7</v>
          </cell>
          <cell r="R100">
            <v>1</v>
          </cell>
        </row>
        <row r="101">
          <cell r="B101" t="str">
            <v>靖州县</v>
          </cell>
          <cell r="C101" t="str">
            <v>比西</v>
          </cell>
          <cell r="D101" t="str">
            <v>原贫困县</v>
          </cell>
          <cell r="E101" t="str">
            <v>一档</v>
          </cell>
          <cell r="F101">
            <v>0.7</v>
          </cell>
          <cell r="G101">
            <v>0.27</v>
          </cell>
          <cell r="H101">
            <v>0.03</v>
          </cell>
          <cell r="I101">
            <v>85</v>
          </cell>
          <cell r="J101">
            <v>3</v>
          </cell>
          <cell r="K101">
            <v>82</v>
          </cell>
          <cell r="L101">
            <v>2333.1</v>
          </cell>
        </row>
        <row r="101">
          <cell r="N101">
            <v>0.005</v>
          </cell>
          <cell r="O101">
            <v>0</v>
          </cell>
          <cell r="P101">
            <v>0</v>
          </cell>
          <cell r="Q101">
            <v>5</v>
          </cell>
          <cell r="R101">
            <v>2</v>
          </cell>
        </row>
        <row r="102">
          <cell r="B102" t="str">
            <v>通道县</v>
          </cell>
          <cell r="C102" t="str">
            <v>比西</v>
          </cell>
          <cell r="D102" t="str">
            <v>原贫困县</v>
          </cell>
          <cell r="E102" t="str">
            <v>一档</v>
          </cell>
          <cell r="F102">
            <v>0.7</v>
          </cell>
          <cell r="G102">
            <v>0.27</v>
          </cell>
          <cell r="H102">
            <v>0.03</v>
          </cell>
          <cell r="I102">
            <v>70</v>
          </cell>
          <cell r="J102">
            <v>24</v>
          </cell>
          <cell r="K102">
            <v>46</v>
          </cell>
          <cell r="L102">
            <v>1167.7</v>
          </cell>
        </row>
        <row r="102">
          <cell r="N102">
            <v>0.005</v>
          </cell>
          <cell r="O102">
            <v>0</v>
          </cell>
          <cell r="P102">
            <v>0</v>
          </cell>
          <cell r="Q102">
            <v>3</v>
          </cell>
          <cell r="R102">
            <v>0</v>
          </cell>
        </row>
        <row r="103">
          <cell r="B103" t="str">
            <v>洪江市</v>
          </cell>
          <cell r="C103" t="str">
            <v>中部</v>
          </cell>
          <cell r="D103" t="str">
            <v>原贫困县</v>
          </cell>
          <cell r="E103" t="str">
            <v>二档</v>
          </cell>
          <cell r="F103">
            <v>0.5</v>
          </cell>
          <cell r="G103">
            <v>0.45</v>
          </cell>
          <cell r="H103">
            <v>0.05</v>
          </cell>
          <cell r="I103">
            <v>114</v>
          </cell>
          <cell r="J103">
            <v>69</v>
          </cell>
          <cell r="K103">
            <v>45</v>
          </cell>
          <cell r="L103">
            <v>1590</v>
          </cell>
        </row>
        <row r="103">
          <cell r="N103">
            <v>0.005</v>
          </cell>
          <cell r="O103">
            <v>0</v>
          </cell>
          <cell r="P103">
            <v>0</v>
          </cell>
          <cell r="Q103">
            <v>6</v>
          </cell>
          <cell r="R103">
            <v>2</v>
          </cell>
        </row>
        <row r="104">
          <cell r="B104" t="str">
            <v>洪江区</v>
          </cell>
          <cell r="C104" t="str">
            <v>中部</v>
          </cell>
          <cell r="D104" t="str">
            <v>原贫困县</v>
          </cell>
          <cell r="E104" t="str">
            <v>二档</v>
          </cell>
          <cell r="F104">
            <v>0.5</v>
          </cell>
          <cell r="G104">
            <v>0.45</v>
          </cell>
          <cell r="H104">
            <v>0.05</v>
          </cell>
          <cell r="I104">
            <v>50</v>
          </cell>
          <cell r="J104">
            <v>37</v>
          </cell>
          <cell r="K104">
            <v>13</v>
          </cell>
          <cell r="L104">
            <v>700</v>
          </cell>
        </row>
        <row r="104">
          <cell r="N104">
            <v>0.005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</row>
        <row r="105">
          <cell r="B105" t="str">
            <v>新晃县</v>
          </cell>
          <cell r="C105" t="str">
            <v>比西</v>
          </cell>
          <cell r="D105" t="str">
            <v>原贫困县</v>
          </cell>
          <cell r="E105" t="str">
            <v>一档</v>
          </cell>
          <cell r="F105">
            <v>0.7</v>
          </cell>
          <cell r="G105">
            <v>0.27</v>
          </cell>
          <cell r="H105">
            <v>0.03</v>
          </cell>
          <cell r="I105">
            <v>-90</v>
          </cell>
          <cell r="J105">
            <v>-90</v>
          </cell>
          <cell r="K105">
            <v>0</v>
          </cell>
          <cell r="L105">
            <v>1614</v>
          </cell>
        </row>
        <row r="105">
          <cell r="N105">
            <v>0.005</v>
          </cell>
          <cell r="O105">
            <v>0</v>
          </cell>
          <cell r="P105">
            <v>0</v>
          </cell>
          <cell r="Q105">
            <v>4</v>
          </cell>
          <cell r="R105">
            <v>0</v>
          </cell>
        </row>
        <row r="106">
          <cell r="B106" t="str">
            <v>芷江县</v>
          </cell>
          <cell r="C106" t="str">
            <v>比西</v>
          </cell>
          <cell r="D106" t="str">
            <v>原贫困县</v>
          </cell>
          <cell r="E106" t="str">
            <v>一档</v>
          </cell>
          <cell r="F106">
            <v>0.7</v>
          </cell>
          <cell r="G106">
            <v>0.27</v>
          </cell>
          <cell r="H106">
            <v>0.03</v>
          </cell>
          <cell r="I106">
            <v>24</v>
          </cell>
          <cell r="J106">
            <v>8</v>
          </cell>
          <cell r="K106">
            <v>16</v>
          </cell>
          <cell r="L106">
            <v>898.2</v>
          </cell>
        </row>
        <row r="106">
          <cell r="N106">
            <v>0.005</v>
          </cell>
          <cell r="O106">
            <v>0</v>
          </cell>
          <cell r="P106">
            <v>0</v>
          </cell>
          <cell r="Q106">
            <v>2</v>
          </cell>
          <cell r="R106">
            <v>0</v>
          </cell>
        </row>
        <row r="107">
          <cell r="B107" t="str">
            <v>中方县</v>
          </cell>
          <cell r="C107" t="str">
            <v>中部</v>
          </cell>
          <cell r="D107" t="str">
            <v>原贫困县</v>
          </cell>
          <cell r="E107" t="str">
            <v>二档</v>
          </cell>
          <cell r="F107">
            <v>0.5</v>
          </cell>
          <cell r="G107">
            <v>0.45</v>
          </cell>
          <cell r="H107">
            <v>0.05</v>
          </cell>
          <cell r="I107">
            <v>76</v>
          </cell>
          <cell r="J107">
            <v>34</v>
          </cell>
          <cell r="K107">
            <v>42</v>
          </cell>
          <cell r="L107">
            <v>767</v>
          </cell>
        </row>
        <row r="107">
          <cell r="N107">
            <v>0.005</v>
          </cell>
          <cell r="O107">
            <v>0</v>
          </cell>
          <cell r="P107">
            <v>0</v>
          </cell>
          <cell r="Q107">
            <v>4</v>
          </cell>
          <cell r="R107">
            <v>0</v>
          </cell>
        </row>
        <row r="108">
          <cell r="B108" t="str">
            <v>娄底市小计</v>
          </cell>
        </row>
        <row r="108">
          <cell r="I108">
            <v>3810</v>
          </cell>
          <cell r="J108">
            <v>2883</v>
          </cell>
          <cell r="K108">
            <v>927</v>
          </cell>
          <cell r="L108">
            <v>42740</v>
          </cell>
        </row>
        <row r="108">
          <cell r="O108">
            <v>0</v>
          </cell>
          <cell r="P108">
            <v>0</v>
          </cell>
          <cell r="Q108">
            <v>78</v>
          </cell>
          <cell r="R108">
            <v>76</v>
          </cell>
          <cell r="S108">
            <v>8</v>
          </cell>
        </row>
        <row r="109">
          <cell r="B109" t="str">
            <v>娄底市本级及所辖区</v>
          </cell>
          <cell r="C109" t="str">
            <v>中部</v>
          </cell>
          <cell r="D109" t="str">
            <v>其他地区</v>
          </cell>
          <cell r="E109" t="str">
            <v>四档</v>
          </cell>
          <cell r="F109">
            <v>0.5</v>
          </cell>
          <cell r="G109">
            <v>0.25</v>
          </cell>
          <cell r="H109">
            <v>0.25</v>
          </cell>
          <cell r="I109">
            <v>1884</v>
          </cell>
          <cell r="J109">
            <v>1416</v>
          </cell>
          <cell r="K109">
            <v>468</v>
          </cell>
          <cell r="L109">
            <v>24774</v>
          </cell>
        </row>
        <row r="109">
          <cell r="N109">
            <v>0.005</v>
          </cell>
          <cell r="O109">
            <v>0</v>
          </cell>
          <cell r="P109">
            <v>0</v>
          </cell>
          <cell r="Q109">
            <v>49</v>
          </cell>
          <cell r="R109">
            <v>61</v>
          </cell>
        </row>
        <row r="110">
          <cell r="B110" t="str">
            <v>双峰县</v>
          </cell>
          <cell r="C110" t="str">
            <v>比西</v>
          </cell>
          <cell r="D110" t="str">
            <v>原贫困县</v>
          </cell>
          <cell r="E110" t="str">
            <v>一档</v>
          </cell>
          <cell r="F110">
            <v>0.7</v>
          </cell>
          <cell r="G110">
            <v>0.27</v>
          </cell>
          <cell r="H110">
            <v>0.03</v>
          </cell>
          <cell r="I110">
            <v>357</v>
          </cell>
          <cell r="J110">
            <v>278</v>
          </cell>
          <cell r="K110">
            <v>79</v>
          </cell>
          <cell r="L110">
            <v>4021</v>
          </cell>
        </row>
        <row r="110">
          <cell r="N110">
            <v>0.005</v>
          </cell>
          <cell r="O110">
            <v>0</v>
          </cell>
          <cell r="P110">
            <v>0</v>
          </cell>
          <cell r="Q110">
            <v>7</v>
          </cell>
          <cell r="R110">
            <v>2</v>
          </cell>
        </row>
        <row r="111">
          <cell r="B111" t="str">
            <v>新化县</v>
          </cell>
          <cell r="C111" t="str">
            <v>比西</v>
          </cell>
          <cell r="D111" t="str">
            <v>原贫困县</v>
          </cell>
          <cell r="E111" t="str">
            <v>一档</v>
          </cell>
          <cell r="F111">
            <v>0.7</v>
          </cell>
          <cell r="G111">
            <v>0.27</v>
          </cell>
          <cell r="H111">
            <v>0.03</v>
          </cell>
          <cell r="I111">
            <v>1016</v>
          </cell>
          <cell r="J111">
            <v>714</v>
          </cell>
          <cell r="K111">
            <v>302</v>
          </cell>
          <cell r="L111">
            <v>8345</v>
          </cell>
        </row>
        <row r="111">
          <cell r="N111">
            <v>0.005</v>
          </cell>
          <cell r="O111">
            <v>0</v>
          </cell>
          <cell r="P111">
            <v>0</v>
          </cell>
          <cell r="Q111">
            <v>13</v>
          </cell>
          <cell r="R111">
            <v>4</v>
          </cell>
          <cell r="S111">
            <v>8</v>
          </cell>
        </row>
        <row r="112">
          <cell r="B112" t="str">
            <v>冷水江市</v>
          </cell>
          <cell r="C112" t="str">
            <v>比西</v>
          </cell>
          <cell r="D112" t="str">
            <v>其他地区</v>
          </cell>
          <cell r="E112" t="str">
            <v>三档</v>
          </cell>
          <cell r="F112">
            <v>0.7</v>
          </cell>
          <cell r="G112">
            <v>0.15</v>
          </cell>
          <cell r="H112">
            <v>0.15</v>
          </cell>
          <cell r="I112">
            <v>343</v>
          </cell>
          <cell r="J112">
            <v>301</v>
          </cell>
          <cell r="K112">
            <v>42</v>
          </cell>
          <cell r="L112">
            <v>3877</v>
          </cell>
        </row>
        <row r="112">
          <cell r="N112">
            <v>0.005</v>
          </cell>
          <cell r="O112">
            <v>0</v>
          </cell>
          <cell r="P112">
            <v>0</v>
          </cell>
          <cell r="Q112">
            <v>5</v>
          </cell>
          <cell r="R112">
            <v>7</v>
          </cell>
        </row>
        <row r="113">
          <cell r="B113" t="str">
            <v>涟源市</v>
          </cell>
          <cell r="C113" t="str">
            <v>中部</v>
          </cell>
          <cell r="D113" t="str">
            <v>原贫困县</v>
          </cell>
          <cell r="E113" t="str">
            <v>二档</v>
          </cell>
          <cell r="F113">
            <v>0.5</v>
          </cell>
          <cell r="G113">
            <v>0.45</v>
          </cell>
          <cell r="H113">
            <v>0.05</v>
          </cell>
          <cell r="I113">
            <v>210</v>
          </cell>
          <cell r="J113">
            <v>174</v>
          </cell>
          <cell r="K113">
            <v>36</v>
          </cell>
          <cell r="L113">
            <v>1723</v>
          </cell>
        </row>
        <row r="113">
          <cell r="N113">
            <v>0.005</v>
          </cell>
          <cell r="O113">
            <v>0</v>
          </cell>
          <cell r="P113">
            <v>0</v>
          </cell>
          <cell r="Q113">
            <v>4</v>
          </cell>
          <cell r="R113">
            <v>2</v>
          </cell>
        </row>
        <row r="114">
          <cell r="B114" t="str">
            <v>湘西州小计</v>
          </cell>
          <cell r="C114" t="str">
            <v>比西</v>
          </cell>
          <cell r="D114" t="str">
            <v>原贫困县</v>
          </cell>
          <cell r="E114" t="str">
            <v>一档</v>
          </cell>
          <cell r="F114">
            <v>0.7</v>
          </cell>
          <cell r="G114">
            <v>0.27</v>
          </cell>
          <cell r="H114">
            <v>0.03</v>
          </cell>
          <cell r="I114">
            <v>3233</v>
          </cell>
          <cell r="J114">
            <v>1851</v>
          </cell>
          <cell r="K114">
            <v>1382</v>
          </cell>
          <cell r="L114">
            <v>28053.6</v>
          </cell>
        </row>
        <row r="114">
          <cell r="N114">
            <v>0.005</v>
          </cell>
          <cell r="O114">
            <v>0</v>
          </cell>
          <cell r="P114">
            <v>0</v>
          </cell>
          <cell r="Q114">
            <v>49</v>
          </cell>
          <cell r="R114">
            <v>13</v>
          </cell>
          <cell r="S114">
            <v>25</v>
          </cell>
        </row>
      </sheetData>
      <sheetData sheetId="1"/>
      <sheetData sheetId="2"/>
      <sheetData sheetId="3">
        <row r="6">
          <cell r="B6" t="str">
            <v>湖南浏阳江淮村镇银行</v>
          </cell>
          <cell r="C6" t="str">
            <v>长沙市</v>
          </cell>
          <cell r="D6" t="str">
            <v>浏阳市</v>
          </cell>
          <cell r="E6" t="str">
            <v>浏阳市</v>
          </cell>
        </row>
        <row r="6">
          <cell r="L6">
            <v>19793.0008333333</v>
          </cell>
          <cell r="M6">
            <v>20443.8491666667</v>
          </cell>
          <cell r="N6">
            <v>0.0328827517774521</v>
          </cell>
          <cell r="O6">
            <v>191922.574166667</v>
          </cell>
          <cell r="P6">
            <v>240068.18</v>
          </cell>
          <cell r="Q6">
            <v>0.799450281860207</v>
          </cell>
          <cell r="R6">
            <v>179801.12</v>
          </cell>
          <cell r="S6">
            <v>0.936841957131418</v>
          </cell>
        </row>
        <row r="6">
          <cell r="U6">
            <v>20443.8491666667</v>
          </cell>
          <cell r="V6">
            <v>10</v>
          </cell>
        </row>
        <row r="7">
          <cell r="B7" t="str">
            <v>宁乡沪农商村镇银行</v>
          </cell>
        </row>
        <row r="7">
          <cell r="D7" t="str">
            <v>宁乡市</v>
          </cell>
          <cell r="E7" t="str">
            <v>宁乡市</v>
          </cell>
        </row>
        <row r="7">
          <cell r="L7">
            <v>11397.47</v>
          </cell>
          <cell r="M7">
            <v>12355.3558333333</v>
          </cell>
          <cell r="N7">
            <v>0.0840437249085397</v>
          </cell>
          <cell r="O7">
            <v>106630.06</v>
          </cell>
          <cell r="P7">
            <v>151615.18</v>
          </cell>
          <cell r="Q7">
            <v>0.703294089681521</v>
          </cell>
          <cell r="R7">
            <v>98683.765</v>
          </cell>
          <cell r="S7">
            <v>0.925477909325007</v>
          </cell>
        </row>
        <row r="7">
          <cell r="U7">
            <v>12355.3558333333</v>
          </cell>
          <cell r="V7">
            <v>6</v>
          </cell>
        </row>
        <row r="8">
          <cell r="B8" t="str">
            <v>宁乡农商行</v>
          </cell>
        </row>
        <row r="8">
          <cell r="E8" t="str">
            <v>宁乡市</v>
          </cell>
        </row>
        <row r="8">
          <cell r="L8">
            <v>153847</v>
          </cell>
          <cell r="M8">
            <v>158930</v>
          </cell>
          <cell r="N8">
            <v>0.0330393182837494</v>
          </cell>
          <cell r="O8">
            <v>3108587</v>
          </cell>
          <cell r="P8">
            <v>4430359</v>
          </cell>
          <cell r="Q8">
            <v>0.701655780039496</v>
          </cell>
          <cell r="R8">
            <v>2297428</v>
          </cell>
          <cell r="S8">
            <v>0.739058614090582</v>
          </cell>
        </row>
        <row r="8">
          <cell r="U8">
            <v>158930</v>
          </cell>
          <cell r="V8">
            <v>75</v>
          </cell>
        </row>
        <row r="9">
          <cell r="B9" t="str">
            <v>湖南攸县潭农商村镇银行股份有限公司</v>
          </cell>
          <cell r="C9" t="str">
            <v>株洲市</v>
          </cell>
          <cell r="D9" t="str">
            <v>攸县</v>
          </cell>
          <cell r="E9" t="str">
            <v>攸县</v>
          </cell>
        </row>
        <row r="9">
          <cell r="L9">
            <v>102.1</v>
          </cell>
          <cell r="M9">
            <v>7473.94</v>
          </cell>
          <cell r="N9">
            <v>72.2021547502449</v>
          </cell>
          <cell r="O9">
            <v>42911.33</v>
          </cell>
          <cell r="P9">
            <v>63668.18</v>
          </cell>
          <cell r="Q9">
            <v>0.673983927293037</v>
          </cell>
          <cell r="R9">
            <v>41184.59</v>
          </cell>
          <cell r="S9">
            <v>0.959760277763472</v>
          </cell>
        </row>
        <row r="9">
          <cell r="U9">
            <v>7473.94</v>
          </cell>
          <cell r="V9">
            <v>4</v>
          </cell>
        </row>
        <row r="10">
          <cell r="B10" t="str">
            <v>湖南攸县农村商业银行股份有限公司</v>
          </cell>
        </row>
        <row r="10">
          <cell r="E10" t="str">
            <v>攸县</v>
          </cell>
        </row>
        <row r="10">
          <cell r="L10">
            <v>254632</v>
          </cell>
          <cell r="M10">
            <v>298470</v>
          </cell>
          <cell r="N10">
            <v>0.172162179144805</v>
          </cell>
          <cell r="O10">
            <v>1207344</v>
          </cell>
          <cell r="P10">
            <v>1889936</v>
          </cell>
          <cell r="Q10">
            <v>0.638827981476621</v>
          </cell>
          <cell r="R10">
            <v>1454598</v>
          </cell>
          <cell r="S10">
            <v>1.20479167494931</v>
          </cell>
        </row>
        <row r="10">
          <cell r="U10">
            <v>298470</v>
          </cell>
          <cell r="V10">
            <v>138</v>
          </cell>
        </row>
        <row r="11">
          <cell r="B11" t="str">
            <v>湖南湘潭湘淮村镇银行股份有限公司</v>
          </cell>
          <cell r="C11" t="str">
            <v>湘潭市</v>
          </cell>
          <cell r="D11" t="str">
            <v>湘潭县</v>
          </cell>
          <cell r="E11" t="str">
            <v>湘潭县</v>
          </cell>
        </row>
        <row r="11">
          <cell r="L11">
            <v>10768.12</v>
          </cell>
          <cell r="M11">
            <v>12627.95</v>
          </cell>
          <cell r="N11">
            <v>0.1727</v>
          </cell>
          <cell r="O11">
            <v>71369.02</v>
          </cell>
          <cell r="P11">
            <v>75463.53</v>
          </cell>
          <cell r="Q11">
            <v>0.9457</v>
          </cell>
          <cell r="R11">
            <v>70697.04</v>
          </cell>
          <cell r="S11">
            <v>0.9906</v>
          </cell>
        </row>
        <row r="11">
          <cell r="U11">
            <v>12627.95</v>
          </cell>
          <cell r="V11">
            <v>6</v>
          </cell>
        </row>
        <row r="12">
          <cell r="B12" t="str">
            <v>湖南湘潭天易农村商业银行股份有限公司</v>
          </cell>
        </row>
        <row r="12">
          <cell r="E12" t="str">
            <v>湘潭县</v>
          </cell>
        </row>
        <row r="12">
          <cell r="L12">
            <v>5905.75</v>
          </cell>
          <cell r="M12">
            <v>7132.3</v>
          </cell>
          <cell r="N12">
            <v>0.207687423273928</v>
          </cell>
          <cell r="O12">
            <v>1539070</v>
          </cell>
          <cell r="P12">
            <v>2818228.58333333</v>
          </cell>
          <cell r="Q12">
            <v>0.546112550664583</v>
          </cell>
          <cell r="R12">
            <v>1316515.16666667</v>
          </cell>
          <cell r="S12">
            <v>0.855396548998205</v>
          </cell>
        </row>
        <row r="12">
          <cell r="U12">
            <v>7132.3</v>
          </cell>
          <cell r="V12">
            <v>3</v>
          </cell>
        </row>
        <row r="13">
          <cell r="B13" t="str">
            <v>湖南韶山农村商业银行股份有限公司</v>
          </cell>
        </row>
        <row r="13">
          <cell r="D13" t="str">
            <v>韶山市</v>
          </cell>
          <cell r="E13" t="str">
            <v>韶山市</v>
          </cell>
        </row>
        <row r="13">
          <cell r="L13">
            <v>368</v>
          </cell>
          <cell r="M13">
            <v>610</v>
          </cell>
          <cell r="N13">
            <v>0.657608695652174</v>
          </cell>
          <cell r="O13">
            <v>283308</v>
          </cell>
          <cell r="P13">
            <v>405168</v>
          </cell>
          <cell r="Q13">
            <v>0.6992</v>
          </cell>
          <cell r="R13">
            <v>272463</v>
          </cell>
          <cell r="S13">
            <v>0.961720700663422</v>
          </cell>
        </row>
        <row r="13">
          <cell r="U13">
            <v>610</v>
          </cell>
          <cell r="V13">
            <v>1</v>
          </cell>
        </row>
        <row r="14">
          <cell r="B14" t="str">
            <v>祁东惠丰村镇银行</v>
          </cell>
          <cell r="C14" t="str">
            <v>衡阳市</v>
          </cell>
          <cell r="D14" t="str">
            <v>祁东县</v>
          </cell>
          <cell r="E14" t="str">
            <v>祁东县</v>
          </cell>
        </row>
        <row r="14">
          <cell r="L14">
            <v>40</v>
          </cell>
          <cell r="M14">
            <v>56.33</v>
          </cell>
          <cell r="N14">
            <v>0.40825</v>
          </cell>
          <cell r="O14">
            <v>14522.21</v>
          </cell>
          <cell r="P14">
            <v>12735.14</v>
          </cell>
          <cell r="Q14">
            <v>1.14032590140352</v>
          </cell>
          <cell r="R14">
            <v>11506.58</v>
          </cell>
          <cell r="S14">
            <v>0.792343589577619</v>
          </cell>
        </row>
        <row r="14">
          <cell r="U14">
            <v>56.33</v>
          </cell>
          <cell r="V14">
            <v>1</v>
          </cell>
        </row>
        <row r="15">
          <cell r="B15" t="str">
            <v>湖南城步湘农村镇银行股份有限公司</v>
          </cell>
          <cell r="C15" t="str">
            <v>邵阳市</v>
          </cell>
          <cell r="D15" t="str">
            <v>城步县</v>
          </cell>
          <cell r="E15" t="str">
            <v>城步苗族自治县</v>
          </cell>
        </row>
        <row r="15">
          <cell r="L15">
            <v>0</v>
          </cell>
          <cell r="M15">
            <v>37.5</v>
          </cell>
          <cell r="N15">
            <v>1</v>
          </cell>
          <cell r="O15">
            <v>8316.425</v>
          </cell>
          <cell r="P15">
            <v>14464.63</v>
          </cell>
          <cell r="Q15">
            <v>0.574949030842821</v>
          </cell>
          <cell r="R15">
            <v>8047.09083333333</v>
          </cell>
          <cell r="S15">
            <v>0.967614189189866</v>
          </cell>
        </row>
        <row r="15">
          <cell r="U15">
            <v>37.5</v>
          </cell>
          <cell r="V15">
            <v>1</v>
          </cell>
        </row>
        <row r="16">
          <cell r="B16" t="str">
            <v>湖南绥宁湘农村镇银行股份有限公司</v>
          </cell>
        </row>
        <row r="16">
          <cell r="D16" t="str">
            <v>绥宁县</v>
          </cell>
          <cell r="E16" t="str">
            <v>绥宁县</v>
          </cell>
        </row>
        <row r="16">
          <cell r="L16">
            <v>6888.92</v>
          </cell>
          <cell r="M16">
            <v>8029.29262391668</v>
          </cell>
          <cell r="N16">
            <v>0.165537213948875</v>
          </cell>
          <cell r="O16">
            <v>19335.49</v>
          </cell>
          <cell r="P16">
            <v>27245.53</v>
          </cell>
          <cell r="Q16">
            <v>0.709675678909531</v>
          </cell>
          <cell r="R16">
            <v>15100.1862499999</v>
          </cell>
          <cell r="S16">
            <v>0.780956999279558</v>
          </cell>
        </row>
        <row r="16">
          <cell r="U16">
            <v>8029.29262391668</v>
          </cell>
          <cell r="V16">
            <v>4</v>
          </cell>
        </row>
        <row r="17">
          <cell r="B17" t="str">
            <v>湖南新宁潭农商村镇银行股份有限公司</v>
          </cell>
        </row>
        <row r="17">
          <cell r="D17" t="str">
            <v>新宁县</v>
          </cell>
          <cell r="E17" t="str">
            <v>新宁县</v>
          </cell>
        </row>
        <row r="17">
          <cell r="L17">
            <v>188.73</v>
          </cell>
          <cell r="M17">
            <v>2402.24</v>
          </cell>
          <cell r="N17">
            <v>11.7284480474752</v>
          </cell>
          <cell r="O17">
            <v>34999.58</v>
          </cell>
          <cell r="P17">
            <v>39164.11</v>
          </cell>
          <cell r="Q17">
            <v>0.893664633257337</v>
          </cell>
          <cell r="R17">
            <v>34262.55</v>
          </cell>
          <cell r="S17">
            <v>0.978941747300968</v>
          </cell>
        </row>
        <row r="17">
          <cell r="U17">
            <v>2402.24</v>
          </cell>
          <cell r="V17">
            <v>1</v>
          </cell>
        </row>
        <row r="18">
          <cell r="B18" t="str">
            <v>临湘中银富登村镇银行有限公司</v>
          </cell>
          <cell r="C18" t="str">
            <v>岳阳市</v>
          </cell>
          <cell r="D18" t="str">
            <v>临湘市</v>
          </cell>
          <cell r="E18" t="str">
            <v>临湘市</v>
          </cell>
        </row>
        <row r="18">
          <cell r="L18">
            <v>156.5</v>
          </cell>
          <cell r="M18">
            <v>999.483333333333</v>
          </cell>
          <cell r="N18">
            <v>5.38647497337593</v>
          </cell>
          <cell r="O18">
            <v>8322.45</v>
          </cell>
          <cell r="P18">
            <v>9639.46</v>
          </cell>
          <cell r="Q18">
            <v>0.863373052017437</v>
          </cell>
          <cell r="R18">
            <v>7984.635678</v>
          </cell>
          <cell r="S18">
            <v>0.959409269866446</v>
          </cell>
        </row>
        <row r="18">
          <cell r="U18">
            <v>999.483333333333</v>
          </cell>
          <cell r="V18">
            <v>1</v>
          </cell>
        </row>
        <row r="19">
          <cell r="B19" t="str">
            <v>湖南汨罗农村商业银行股份有限公司</v>
          </cell>
        </row>
        <row r="19">
          <cell r="D19" t="str">
            <v>汨罗市</v>
          </cell>
          <cell r="E19" t="str">
            <v>汨罗市</v>
          </cell>
        </row>
        <row r="19">
          <cell r="L19">
            <v>62363</v>
          </cell>
          <cell r="M19">
            <v>64941</v>
          </cell>
          <cell r="N19">
            <v>0.0413386142424194</v>
          </cell>
          <cell r="O19">
            <v>639160</v>
          </cell>
          <cell r="P19">
            <v>977671</v>
          </cell>
          <cell r="Q19">
            <v>0.653757756955049</v>
          </cell>
          <cell r="R19">
            <v>572386</v>
          </cell>
          <cell r="S19">
            <v>0.895528506164341</v>
          </cell>
        </row>
        <row r="19">
          <cell r="U19">
            <v>64941</v>
          </cell>
          <cell r="V19">
            <v>31</v>
          </cell>
        </row>
        <row r="20">
          <cell r="B20" t="str">
            <v>湖南平江农村商业银行股份有限公司</v>
          </cell>
        </row>
        <row r="20">
          <cell r="D20" t="str">
            <v>平江县</v>
          </cell>
          <cell r="E20" t="str">
            <v>平江县</v>
          </cell>
        </row>
        <row r="20">
          <cell r="L20">
            <v>38477.67367975</v>
          </cell>
          <cell r="M20">
            <v>38804.6060181667</v>
          </cell>
          <cell r="N20">
            <v>0.00849667630995047</v>
          </cell>
          <cell r="O20">
            <v>911127.749856417</v>
          </cell>
          <cell r="P20">
            <v>1490497.98833333</v>
          </cell>
          <cell r="Q20">
            <v>0.611290828292385</v>
          </cell>
          <cell r="R20">
            <v>820417.656752667</v>
          </cell>
          <cell r="S20">
            <v>0.900441959848062</v>
          </cell>
        </row>
        <row r="20">
          <cell r="U20">
            <v>38804.6060181667</v>
          </cell>
          <cell r="V20">
            <v>18</v>
          </cell>
        </row>
        <row r="21">
          <cell r="B21" t="str">
            <v>湖南湘阴星龙村镇银行</v>
          </cell>
        </row>
        <row r="21">
          <cell r="D21" t="str">
            <v>湘阴县</v>
          </cell>
          <cell r="E21" t="str">
            <v>湘阴县</v>
          </cell>
        </row>
        <row r="21">
          <cell r="L21">
            <v>10208.598096</v>
          </cell>
          <cell r="M21">
            <v>14015.0426975</v>
          </cell>
          <cell r="N21">
            <v>0.372866535219118</v>
          </cell>
          <cell r="O21">
            <v>51960.07006475</v>
          </cell>
          <cell r="P21">
            <v>64311.4267215833</v>
          </cell>
          <cell r="Q21">
            <v>0.807944601970895</v>
          </cell>
          <cell r="R21">
            <v>47483.6570729163</v>
          </cell>
          <cell r="S21">
            <v>0.913848980837489</v>
          </cell>
        </row>
        <row r="21">
          <cell r="U21">
            <v>14015.0426975</v>
          </cell>
          <cell r="V21">
            <v>7</v>
          </cell>
        </row>
        <row r="22">
          <cell r="B22" t="str">
            <v>安乡农村商业银行</v>
          </cell>
          <cell r="C22" t="str">
            <v>常德市</v>
          </cell>
          <cell r="D22" t="str">
            <v>安乡县</v>
          </cell>
          <cell r="E22" t="str">
            <v>安乡县</v>
          </cell>
        </row>
        <row r="22">
          <cell r="L22">
            <v>119.89</v>
          </cell>
          <cell r="M22">
            <v>195.28</v>
          </cell>
          <cell r="N22">
            <v>0.628826424222204</v>
          </cell>
          <cell r="O22">
            <v>488540.74</v>
          </cell>
          <cell r="P22">
            <v>926492.31</v>
          </cell>
          <cell r="Q22">
            <v>0.527301451643997</v>
          </cell>
          <cell r="R22">
            <v>457578.56</v>
          </cell>
          <cell r="S22">
            <v>0.936623136076635</v>
          </cell>
        </row>
        <row r="22">
          <cell r="U22">
            <v>195.28</v>
          </cell>
          <cell r="V22">
            <v>1</v>
          </cell>
        </row>
        <row r="23">
          <cell r="B23" t="str">
            <v>安乡中银富登村镇银行</v>
          </cell>
        </row>
        <row r="23">
          <cell r="E23" t="str">
            <v>安乡县</v>
          </cell>
        </row>
        <row r="23">
          <cell r="L23">
            <v>45</v>
          </cell>
          <cell r="M23">
            <v>209</v>
          </cell>
          <cell r="N23">
            <v>3.64444444444444</v>
          </cell>
          <cell r="O23">
            <v>7215.09</v>
          </cell>
          <cell r="P23">
            <v>6328.66</v>
          </cell>
          <cell r="Q23">
            <v>1.14006598553248</v>
          </cell>
          <cell r="R23">
            <v>6117.3</v>
          </cell>
          <cell r="S23">
            <v>0.847848051791454</v>
          </cell>
        </row>
        <row r="23">
          <cell r="U23">
            <v>209</v>
          </cell>
          <cell r="V23">
            <v>1</v>
          </cell>
        </row>
        <row r="24">
          <cell r="B24" t="str">
            <v>石门沪农商村镇银行</v>
          </cell>
        </row>
        <row r="24">
          <cell r="D24" t="str">
            <v>石门县</v>
          </cell>
          <cell r="E24" t="str">
            <v>石门县</v>
          </cell>
        </row>
        <row r="24">
          <cell r="L24">
            <v>0</v>
          </cell>
          <cell r="M24">
            <v>3044.23</v>
          </cell>
          <cell r="N24">
            <v>1</v>
          </cell>
          <cell r="O24">
            <v>89533.48</v>
          </cell>
          <cell r="P24">
            <v>106050.75</v>
          </cell>
          <cell r="Q24">
            <v>0.844251266492693</v>
          </cell>
          <cell r="R24">
            <v>88616.42</v>
          </cell>
          <cell r="S24">
            <v>0.989757351104861</v>
          </cell>
        </row>
        <row r="24">
          <cell r="U24">
            <v>3044.23</v>
          </cell>
          <cell r="V24">
            <v>1</v>
          </cell>
        </row>
        <row r="25">
          <cell r="B25" t="str">
            <v>湖南桑植农村商业银行股份有限公司</v>
          </cell>
          <cell r="C25" t="str">
            <v>张家界市</v>
          </cell>
          <cell r="D25" t="str">
            <v>桑植县</v>
          </cell>
          <cell r="E25" t="str">
            <v>桑植县</v>
          </cell>
        </row>
        <row r="25">
          <cell r="L25">
            <v>22855.41</v>
          </cell>
          <cell r="M25">
            <v>23162.7374083333</v>
          </cell>
          <cell r="N25">
            <v>0.0134465935344543</v>
          </cell>
          <cell r="O25">
            <v>643327.5775</v>
          </cell>
          <cell r="P25">
            <v>887447.629166667</v>
          </cell>
          <cell r="Q25">
            <v>0.724918920685042</v>
          </cell>
          <cell r="R25">
            <v>559391.6175</v>
          </cell>
          <cell r="S25">
            <v>0.869528428539969</v>
          </cell>
        </row>
        <row r="25">
          <cell r="U25">
            <v>23162.7374083333</v>
          </cell>
          <cell r="V25">
            <v>11</v>
          </cell>
        </row>
        <row r="26">
          <cell r="B26" t="str">
            <v>湖南安化湘淮村镇银行股份有限公司</v>
          </cell>
          <cell r="C26" t="str">
            <v>益阳市</v>
          </cell>
          <cell r="D26" t="str">
            <v>安化县</v>
          </cell>
          <cell r="E26" t="str">
            <v>安化县</v>
          </cell>
        </row>
        <row r="26">
          <cell r="L26">
            <v>24727.77</v>
          </cell>
          <cell r="M26">
            <v>26277.77</v>
          </cell>
          <cell r="N26">
            <v>0.0626825629646345</v>
          </cell>
          <cell r="O26">
            <v>110598.45</v>
          </cell>
          <cell r="P26">
            <v>163068.87</v>
          </cell>
          <cell r="Q26">
            <v>0.678231534933676</v>
          </cell>
          <cell r="R26">
            <v>94748.61</v>
          </cell>
          <cell r="S26">
            <v>0.856690215821289</v>
          </cell>
        </row>
        <row r="26">
          <cell r="U26">
            <v>26277.77</v>
          </cell>
          <cell r="V26">
            <v>12</v>
          </cell>
        </row>
        <row r="27">
          <cell r="B27" t="str">
            <v>临武浦发村镇银行股份有限公司</v>
          </cell>
          <cell r="C27" t="str">
            <v>郴州市</v>
          </cell>
          <cell r="D27" t="str">
            <v>临武县</v>
          </cell>
          <cell r="E27" t="str">
            <v>临武县</v>
          </cell>
        </row>
        <row r="27">
          <cell r="L27">
            <v>1454.91</v>
          </cell>
          <cell r="M27">
            <v>1545.09</v>
          </cell>
          <cell r="N27">
            <v>0.061983215456626</v>
          </cell>
          <cell r="O27">
            <v>139129.98</v>
          </cell>
          <cell r="P27">
            <v>205154.01</v>
          </cell>
          <cell r="Q27">
            <v>0.678173339141653</v>
          </cell>
          <cell r="R27">
            <v>125735.61</v>
          </cell>
          <cell r="S27">
            <v>0.903727650934759</v>
          </cell>
        </row>
        <row r="27">
          <cell r="U27">
            <v>1545.09</v>
          </cell>
          <cell r="V27">
            <v>1</v>
          </cell>
        </row>
        <row r="28">
          <cell r="B28" t="str">
            <v>湖南道县神农村镇银行股份有限公司</v>
          </cell>
          <cell r="C28" t="str">
            <v>永州市</v>
          </cell>
          <cell r="D28" t="str">
            <v>道县</v>
          </cell>
          <cell r="E28" t="str">
            <v>道县</v>
          </cell>
        </row>
        <row r="28">
          <cell r="L28">
            <v>4355.72</v>
          </cell>
          <cell r="M28">
            <v>7215.84</v>
          </cell>
          <cell r="N28">
            <v>0.656635412744621</v>
          </cell>
          <cell r="O28">
            <v>32018.85</v>
          </cell>
          <cell r="P28">
            <v>35554.72</v>
          </cell>
          <cell r="Q28">
            <v>0.9006</v>
          </cell>
          <cell r="R28">
            <v>31963.84</v>
          </cell>
          <cell r="S28">
            <v>0.9982819495391</v>
          </cell>
        </row>
        <row r="28">
          <cell r="U28">
            <v>7215.84</v>
          </cell>
          <cell r="V28">
            <v>3</v>
          </cell>
        </row>
        <row r="29">
          <cell r="B29" t="str">
            <v>湖南蓝山神农村镇银行股份有限公司</v>
          </cell>
        </row>
        <row r="29">
          <cell r="D29" t="str">
            <v>蓝山县</v>
          </cell>
          <cell r="E29" t="str">
            <v>蓝山县</v>
          </cell>
        </row>
        <row r="29">
          <cell r="L29">
            <v>11497.76</v>
          </cell>
          <cell r="M29">
            <v>14743.43</v>
          </cell>
          <cell r="N29">
            <v>0.2823</v>
          </cell>
          <cell r="O29">
            <v>33475.51</v>
          </cell>
          <cell r="P29">
            <v>44760.77</v>
          </cell>
          <cell r="Q29">
            <v>0.7479</v>
          </cell>
          <cell r="R29">
            <v>32754.15</v>
          </cell>
          <cell r="S29">
            <v>0.9785</v>
          </cell>
        </row>
        <row r="29">
          <cell r="U29">
            <v>14743.43</v>
          </cell>
          <cell r="V29">
            <v>7</v>
          </cell>
        </row>
        <row r="30">
          <cell r="B30" t="str">
            <v>湖南宁远农村商业银行股份有限公司</v>
          </cell>
        </row>
        <row r="30">
          <cell r="D30" t="str">
            <v>宁远县</v>
          </cell>
          <cell r="E30" t="str">
            <v>宁远县</v>
          </cell>
        </row>
        <row r="30">
          <cell r="L30">
            <v>44526.11</v>
          </cell>
          <cell r="M30">
            <v>49387.7658419188</v>
          </cell>
          <cell r="N30">
            <v>0.109186628742525</v>
          </cell>
          <cell r="O30">
            <v>698198.905</v>
          </cell>
          <cell r="P30">
            <v>1037445.01333333</v>
          </cell>
          <cell r="Q30">
            <v>0.672998468378263</v>
          </cell>
          <cell r="R30">
            <v>568331.126666667</v>
          </cell>
          <cell r="S30">
            <v>0.813996015457324</v>
          </cell>
        </row>
        <row r="30">
          <cell r="U30">
            <v>49387.7658419188</v>
          </cell>
          <cell r="V30">
            <v>23</v>
          </cell>
        </row>
        <row r="31">
          <cell r="B31" t="str">
            <v>湖南新田湘农村镇银行股份有限公司</v>
          </cell>
        </row>
        <row r="31">
          <cell r="D31" t="str">
            <v>新田县</v>
          </cell>
          <cell r="E31" t="str">
            <v>新田县</v>
          </cell>
        </row>
        <row r="31">
          <cell r="L31">
            <v>1012.34</v>
          </cell>
          <cell r="M31">
            <v>4717.54</v>
          </cell>
          <cell r="N31">
            <v>3.66</v>
          </cell>
          <cell r="O31">
            <v>11419.41</v>
          </cell>
          <cell r="P31">
            <v>16770.61</v>
          </cell>
          <cell r="Q31">
            <v>0.680917986883005</v>
          </cell>
          <cell r="R31">
            <v>10325.13</v>
          </cell>
          <cell r="S31">
            <v>0.904173683228818</v>
          </cell>
        </row>
        <row r="31">
          <cell r="U31">
            <v>4717.54</v>
          </cell>
          <cell r="V31">
            <v>2</v>
          </cell>
        </row>
        <row r="32">
          <cell r="B32" t="str">
            <v>湖南新化星龙村镇银行股份有限公司</v>
          </cell>
          <cell r="C32" t="str">
            <v>娄底市</v>
          </cell>
          <cell r="D32" t="str">
            <v>新化县</v>
          </cell>
          <cell r="E32" t="str">
            <v>新化县</v>
          </cell>
        </row>
        <row r="32">
          <cell r="L32">
            <v>12748.05</v>
          </cell>
          <cell r="M32">
            <v>17715.89</v>
          </cell>
          <cell r="N32">
            <v>0.389694110079581</v>
          </cell>
          <cell r="O32">
            <v>78656.6</v>
          </cell>
          <cell r="P32">
            <v>91001.4</v>
          </cell>
          <cell r="Q32">
            <v>0.864344944143717</v>
          </cell>
          <cell r="R32">
            <v>75057.49</v>
          </cell>
          <cell r="S32">
            <v>0.954242746317537</v>
          </cell>
        </row>
        <row r="32">
          <cell r="U32">
            <v>17715.89</v>
          </cell>
          <cell r="V32">
            <v>8</v>
          </cell>
        </row>
        <row r="33">
          <cell r="B33" t="str">
            <v>湖南泸溪农村商业银行股份有限公司</v>
          </cell>
          <cell r="C33" t="str">
            <v>湘西州</v>
          </cell>
          <cell r="D33" t="str">
            <v>湘西州小计</v>
          </cell>
          <cell r="E33" t="str">
            <v>泸溪县</v>
          </cell>
          <cell r="F33" t="str">
            <v>中部</v>
          </cell>
          <cell r="G33" t="str">
            <v>原贫困县</v>
          </cell>
          <cell r="H33" t="str">
            <v>二档</v>
          </cell>
          <cell r="I33">
            <v>0.5</v>
          </cell>
          <cell r="J33">
            <v>0.45</v>
          </cell>
          <cell r="K33">
            <v>0.05</v>
          </cell>
          <cell r="L33">
            <v>2248.58333333333</v>
          </cell>
          <cell r="M33">
            <v>2407.65591591667</v>
          </cell>
          <cell r="N33">
            <v>0.0707434677760102</v>
          </cell>
          <cell r="O33">
            <v>384548.249840311</v>
          </cell>
          <cell r="P33">
            <v>556917.333333333</v>
          </cell>
          <cell r="Q33">
            <v>0.690494310059742</v>
          </cell>
          <cell r="R33">
            <v>372216.360500417</v>
          </cell>
          <cell r="S33">
            <v>0.967931490144566</v>
          </cell>
        </row>
        <row r="33">
          <cell r="U33">
            <v>2407.65591591667</v>
          </cell>
          <cell r="V33">
            <v>1</v>
          </cell>
        </row>
        <row r="34">
          <cell r="B34" t="str">
            <v>湖南古丈农村商业银行股份有限公司</v>
          </cell>
        </row>
        <row r="34">
          <cell r="E34" t="str">
            <v>古丈县</v>
          </cell>
          <cell r="F34" t="str">
            <v>比西</v>
          </cell>
          <cell r="G34" t="str">
            <v>原贫困县</v>
          </cell>
          <cell r="H34" t="str">
            <v>一档</v>
          </cell>
          <cell r="I34">
            <v>0.7</v>
          </cell>
          <cell r="J34">
            <v>0.27</v>
          </cell>
          <cell r="K34">
            <v>0.03</v>
          </cell>
          <cell r="L34">
            <v>19986.87</v>
          </cell>
          <cell r="M34">
            <v>25571.8725</v>
          </cell>
          <cell r="N34">
            <v>0.279433573140767</v>
          </cell>
          <cell r="O34">
            <v>2527</v>
          </cell>
          <cell r="P34">
            <v>2959</v>
          </cell>
          <cell r="Q34">
            <v>0.854</v>
          </cell>
          <cell r="R34">
            <v>2021.6</v>
          </cell>
          <cell r="S34">
            <v>0.8</v>
          </cell>
        </row>
        <row r="34">
          <cell r="U34">
            <v>25571.8725</v>
          </cell>
          <cell r="V34">
            <v>12</v>
          </cell>
        </row>
        <row r="35">
          <cell r="B35" t="str">
            <v>花垣农村商业银行</v>
          </cell>
        </row>
        <row r="35">
          <cell r="E35" t="str">
            <v>花垣县</v>
          </cell>
          <cell r="F35" t="str">
            <v>比西</v>
          </cell>
          <cell r="G35" t="str">
            <v>原贫困县</v>
          </cell>
          <cell r="H35" t="str">
            <v>一档</v>
          </cell>
          <cell r="I35">
            <v>0.7</v>
          </cell>
          <cell r="J35">
            <v>0.27</v>
          </cell>
          <cell r="K35">
            <v>0.03</v>
          </cell>
          <cell r="L35">
            <v>6440.28</v>
          </cell>
          <cell r="M35">
            <v>7523.09</v>
          </cell>
          <cell r="N35">
            <v>0.168130888719124</v>
          </cell>
          <cell r="O35">
            <v>441715.65</v>
          </cell>
          <cell r="P35">
            <v>537689.5925</v>
          </cell>
          <cell r="Q35">
            <v>0.821506787859205</v>
          </cell>
          <cell r="R35">
            <v>434799.946666667</v>
          </cell>
          <cell r="S35">
            <v>0.984343540163603</v>
          </cell>
        </row>
        <row r="35">
          <cell r="U35">
            <v>7523.09</v>
          </cell>
          <cell r="V35">
            <v>4</v>
          </cell>
        </row>
        <row r="36">
          <cell r="B36" t="str">
            <v>湘西长行村镇银行股份有限公司</v>
          </cell>
        </row>
        <row r="36">
          <cell r="E36" t="str">
            <v>吉首市</v>
          </cell>
          <cell r="F36" t="str">
            <v>中部</v>
          </cell>
          <cell r="G36" t="str">
            <v>原贫困县</v>
          </cell>
          <cell r="H36" t="str">
            <v>二档</v>
          </cell>
          <cell r="I36">
            <v>0.5</v>
          </cell>
          <cell r="J36">
            <v>0.45</v>
          </cell>
          <cell r="K36">
            <v>0.05</v>
          </cell>
          <cell r="L36">
            <v>10127.5720540833</v>
          </cell>
          <cell r="M36">
            <v>17822.1494823333</v>
          </cell>
          <cell r="N36">
            <v>0.759765261324171</v>
          </cell>
          <cell r="O36">
            <v>1251868.82434117</v>
          </cell>
          <cell r="P36">
            <v>1200708.23</v>
          </cell>
          <cell r="Q36">
            <v>1.04260868132899</v>
          </cell>
          <cell r="R36">
            <v>968518.672903583</v>
          </cell>
          <cell r="S36">
            <v>0.773658273192717</v>
          </cell>
        </row>
        <row r="36">
          <cell r="U36">
            <v>17822.1494823333</v>
          </cell>
          <cell r="V36">
            <v>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115"/>
  <sheetViews>
    <sheetView tabSelected="1" view="pageBreakPreview" zoomScaleNormal="75" workbookViewId="0">
      <pane xSplit="2" ySplit="8" topLeftCell="C55" activePane="bottomRight" state="frozen"/>
      <selection/>
      <selection pane="topRight"/>
      <selection pane="bottomLeft"/>
      <selection pane="bottomRight" activeCell="D56" sqref="D56:E56"/>
    </sheetView>
  </sheetViews>
  <sheetFormatPr defaultColWidth="9" defaultRowHeight="15"/>
  <cols>
    <col min="1" max="1" width="8.625" style="84" customWidth="1"/>
    <col min="2" max="2" width="22.375" style="84" customWidth="1"/>
    <col min="3" max="11" width="8.625" style="85" customWidth="1"/>
    <col min="12" max="12" width="12.25" style="86" customWidth="1"/>
    <col min="13" max="13" width="10.375" style="81" customWidth="1"/>
    <col min="14" max="15" width="7.125" style="81" customWidth="1"/>
    <col min="16" max="18" width="12" style="86" customWidth="1"/>
    <col min="19" max="19" width="9.875" style="86" customWidth="1"/>
    <col min="20" max="21" width="8" style="86" customWidth="1"/>
    <col min="22" max="22" width="10.25" style="86" customWidth="1"/>
    <col min="23" max="23" width="10.75" style="86" customWidth="1"/>
    <col min="24" max="24" width="9.33333333333333" style="86" customWidth="1"/>
    <col min="25" max="25" width="19.375" style="87" customWidth="1"/>
    <col min="26" max="16384" width="9" style="84"/>
  </cols>
  <sheetData>
    <row r="1" ht="20" customHeight="1" spans="1:25">
      <c r="A1" s="88" t="s">
        <v>0</v>
      </c>
      <c r="B1" s="89"/>
      <c r="C1" s="90"/>
      <c r="D1" s="90"/>
      <c r="E1" s="90"/>
      <c r="F1" s="90"/>
      <c r="G1" s="90"/>
      <c r="H1" s="90"/>
      <c r="I1" s="90"/>
      <c r="J1" s="90"/>
      <c r="K1" s="90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1"/>
    </row>
    <row r="2" ht="24" customHeight="1" spans="1: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108"/>
    </row>
    <row r="3" ht="15.75" customHeight="1" spans="1:25">
      <c r="A3" s="89"/>
      <c r="B3" s="92"/>
      <c r="C3" s="93"/>
      <c r="D3" s="93"/>
      <c r="E3" s="93"/>
      <c r="F3" s="93"/>
      <c r="G3" s="93"/>
      <c r="H3" s="93"/>
      <c r="I3" s="93"/>
      <c r="J3" s="93"/>
      <c r="K3" s="93"/>
      <c r="L3" s="92"/>
      <c r="M3" s="92"/>
      <c r="N3" s="92"/>
      <c r="O3" s="105"/>
      <c r="P3" s="92"/>
      <c r="Q3" s="105"/>
      <c r="R3" s="105"/>
      <c r="S3" s="92"/>
      <c r="T3" s="105"/>
      <c r="U3" s="105"/>
      <c r="V3" s="92"/>
      <c r="W3" s="107" t="s">
        <v>2</v>
      </c>
      <c r="X3" s="107"/>
      <c r="Y3" s="109"/>
    </row>
    <row r="4" s="80" customFormat="1" ht="63.95" customHeight="1" spans="1:25">
      <c r="A4" s="94" t="s">
        <v>3</v>
      </c>
      <c r="B4" s="94" t="s">
        <v>4</v>
      </c>
      <c r="C4" s="94" t="s">
        <v>5</v>
      </c>
      <c r="D4" s="94"/>
      <c r="E4" s="94"/>
      <c r="F4" s="94"/>
      <c r="G4" s="94"/>
      <c r="H4" s="94"/>
      <c r="I4" s="94"/>
      <c r="J4" s="94"/>
      <c r="K4" s="94"/>
      <c r="L4" s="94" t="s">
        <v>6</v>
      </c>
      <c r="M4" s="94" t="s">
        <v>7</v>
      </c>
      <c r="N4" s="94"/>
      <c r="O4" s="94"/>
      <c r="P4" s="94" t="s">
        <v>8</v>
      </c>
      <c r="Q4" s="94"/>
      <c r="R4" s="94"/>
      <c r="S4" s="106" t="s">
        <v>9</v>
      </c>
      <c r="T4" s="106"/>
      <c r="U4" s="106"/>
      <c r="V4" s="94" t="s">
        <v>10</v>
      </c>
      <c r="W4" s="94"/>
      <c r="X4" s="94"/>
      <c r="Y4" s="58" t="s">
        <v>11</v>
      </c>
    </row>
    <row r="5" s="80" customFormat="1" ht="57" customHeight="1" spans="1:25">
      <c r="A5" s="94"/>
      <c r="B5" s="94"/>
      <c r="C5" s="94" t="s">
        <v>12</v>
      </c>
      <c r="D5" s="94"/>
      <c r="E5" s="94"/>
      <c r="F5" s="94" t="s">
        <v>13</v>
      </c>
      <c r="G5" s="94"/>
      <c r="H5" s="94"/>
      <c r="I5" s="94" t="s">
        <v>14</v>
      </c>
      <c r="J5" s="94"/>
      <c r="K5" s="94"/>
      <c r="L5" s="94"/>
      <c r="M5" s="94"/>
      <c r="N5" s="94"/>
      <c r="O5" s="94"/>
      <c r="P5" s="94"/>
      <c r="Q5" s="94"/>
      <c r="R5" s="94"/>
      <c r="S5" s="106"/>
      <c r="T5" s="106"/>
      <c r="U5" s="106"/>
      <c r="V5" s="94"/>
      <c r="W5" s="94"/>
      <c r="X5" s="94"/>
      <c r="Y5" s="58"/>
    </row>
    <row r="6" s="80" customFormat="1" ht="42.75" customHeight="1" spans="1:25">
      <c r="A6" s="94"/>
      <c r="B6" s="94"/>
      <c r="C6" s="94" t="s">
        <v>15</v>
      </c>
      <c r="D6" s="94" t="s">
        <v>16</v>
      </c>
      <c r="E6" s="94" t="s">
        <v>17</v>
      </c>
      <c r="F6" s="94" t="s">
        <v>15</v>
      </c>
      <c r="G6" s="94" t="s">
        <v>16</v>
      </c>
      <c r="H6" s="94" t="s">
        <v>17</v>
      </c>
      <c r="I6" s="94" t="s">
        <v>15</v>
      </c>
      <c r="J6" s="94" t="s">
        <v>16</v>
      </c>
      <c r="K6" s="94" t="s">
        <v>17</v>
      </c>
      <c r="L6" s="94" t="s">
        <v>16</v>
      </c>
      <c r="M6" s="94" t="s">
        <v>15</v>
      </c>
      <c r="N6" s="94" t="s">
        <v>16</v>
      </c>
      <c r="O6" s="94" t="s">
        <v>17</v>
      </c>
      <c r="P6" s="94" t="s">
        <v>15</v>
      </c>
      <c r="Q6" s="94" t="s">
        <v>16</v>
      </c>
      <c r="R6" s="94" t="s">
        <v>17</v>
      </c>
      <c r="S6" s="94" t="s">
        <v>15</v>
      </c>
      <c r="T6" s="94" t="s">
        <v>16</v>
      </c>
      <c r="U6" s="94" t="s">
        <v>17</v>
      </c>
      <c r="V6" s="94" t="s">
        <v>15</v>
      </c>
      <c r="W6" s="94" t="s">
        <v>16</v>
      </c>
      <c r="X6" s="94" t="s">
        <v>17</v>
      </c>
      <c r="Y6" s="58"/>
    </row>
    <row r="7" s="81" customFormat="1" ht="31" customHeight="1" spans="1:25">
      <c r="A7" s="94"/>
      <c r="B7" s="94" t="s">
        <v>18</v>
      </c>
      <c r="C7" s="94"/>
      <c r="D7" s="94">
        <v>1</v>
      </c>
      <c r="E7" s="94">
        <v>2</v>
      </c>
      <c r="F7" s="94"/>
      <c r="G7" s="94">
        <v>3</v>
      </c>
      <c r="H7" s="94">
        <v>4</v>
      </c>
      <c r="I7" s="94"/>
      <c r="J7" s="94" t="s">
        <v>19</v>
      </c>
      <c r="K7" s="94" t="s">
        <v>20</v>
      </c>
      <c r="L7" s="94">
        <v>7</v>
      </c>
      <c r="M7" s="94"/>
      <c r="N7" s="94">
        <v>8</v>
      </c>
      <c r="O7" s="94">
        <v>9</v>
      </c>
      <c r="P7" s="94"/>
      <c r="Q7" s="94" t="s">
        <v>21</v>
      </c>
      <c r="R7" s="94" t="s">
        <v>22</v>
      </c>
      <c r="S7" s="94"/>
      <c r="T7" s="94">
        <v>12</v>
      </c>
      <c r="U7" s="94">
        <v>13</v>
      </c>
      <c r="V7" s="94"/>
      <c r="W7" s="94" t="s">
        <v>23</v>
      </c>
      <c r="X7" s="94" t="s">
        <v>24</v>
      </c>
      <c r="Y7" s="58"/>
    </row>
    <row r="8" s="82" customFormat="1" ht="30.75" customHeight="1" spans="1:25">
      <c r="A8" s="95" t="s">
        <v>25</v>
      </c>
      <c r="B8" s="95"/>
      <c r="C8" s="96">
        <f t="shared" ref="C8:R8" si="0">C9+C13+C20+C25+C34+C45+C53+C62+C66+C72+C83+C94+C108+C114</f>
        <v>-12808</v>
      </c>
      <c r="D8" s="96">
        <f t="shared" si="0"/>
        <v>-7322</v>
      </c>
      <c r="E8" s="96">
        <f t="shared" si="0"/>
        <v>-5486</v>
      </c>
      <c r="F8" s="96">
        <f t="shared" si="0"/>
        <v>53107</v>
      </c>
      <c r="G8" s="96">
        <f t="shared" si="0"/>
        <v>36057</v>
      </c>
      <c r="H8" s="96">
        <f t="shared" si="0"/>
        <v>17050</v>
      </c>
      <c r="I8" s="96">
        <f t="shared" si="0"/>
        <v>40299</v>
      </c>
      <c r="J8" s="96">
        <f t="shared" si="0"/>
        <v>28735</v>
      </c>
      <c r="K8" s="96">
        <f t="shared" si="0"/>
        <v>11564</v>
      </c>
      <c r="L8" s="96">
        <f t="shared" si="0"/>
        <v>402</v>
      </c>
      <c r="M8" s="96">
        <f t="shared" si="0"/>
        <v>13000</v>
      </c>
      <c r="N8" s="96">
        <f t="shared" si="0"/>
        <v>10000</v>
      </c>
      <c r="O8" s="96">
        <f t="shared" si="0"/>
        <v>3000</v>
      </c>
      <c r="P8" s="96">
        <f t="shared" ref="P8:Y8" si="1">P9+P13+P20+P25+P34+P45+P53+P62+P66+P72+P83+P94+P108+P114</f>
        <v>53701</v>
      </c>
      <c r="Q8" s="96">
        <f t="shared" si="1"/>
        <v>39137</v>
      </c>
      <c r="R8" s="96">
        <f t="shared" si="1"/>
        <v>14564</v>
      </c>
      <c r="S8" s="96">
        <f t="shared" si="1"/>
        <v>48413</v>
      </c>
      <c r="T8" s="96">
        <f t="shared" si="1"/>
        <v>28363</v>
      </c>
      <c r="U8" s="96">
        <f t="shared" si="1"/>
        <v>20050</v>
      </c>
      <c r="V8" s="96">
        <f t="shared" si="1"/>
        <v>5288</v>
      </c>
      <c r="W8" s="96">
        <f t="shared" si="1"/>
        <v>10774</v>
      </c>
      <c r="X8" s="96">
        <f t="shared" si="1"/>
        <v>-5486</v>
      </c>
      <c r="Y8" s="110"/>
    </row>
    <row r="9" s="83" customFormat="1" ht="23.25" customHeight="1" spans="1:25">
      <c r="A9" s="97" t="s">
        <v>26</v>
      </c>
      <c r="B9" s="96" t="s">
        <v>27</v>
      </c>
      <c r="C9" s="96">
        <f t="shared" ref="C9:R9" si="2">SUM(C10:C12)</f>
        <v>-137</v>
      </c>
      <c r="D9" s="96">
        <f t="shared" si="2"/>
        <v>-109</v>
      </c>
      <c r="E9" s="96">
        <f t="shared" si="2"/>
        <v>-28</v>
      </c>
      <c r="F9" s="96">
        <f t="shared" si="2"/>
        <v>1339</v>
      </c>
      <c r="G9" s="96">
        <f t="shared" si="2"/>
        <v>1191</v>
      </c>
      <c r="H9" s="96">
        <f t="shared" si="2"/>
        <v>148</v>
      </c>
      <c r="I9" s="96">
        <f t="shared" si="2"/>
        <v>1202</v>
      </c>
      <c r="J9" s="96">
        <f t="shared" si="2"/>
        <v>1082</v>
      </c>
      <c r="K9" s="96">
        <f t="shared" si="2"/>
        <v>120</v>
      </c>
      <c r="L9" s="96">
        <f t="shared" si="2"/>
        <v>91</v>
      </c>
      <c r="M9" s="96">
        <f t="shared" si="2"/>
        <v>3000</v>
      </c>
      <c r="N9" s="96">
        <f t="shared" si="2"/>
        <v>2000</v>
      </c>
      <c r="O9" s="96">
        <f t="shared" si="2"/>
        <v>1000</v>
      </c>
      <c r="P9" s="96">
        <f t="shared" ref="P9:Y9" si="3">SUM(P10:P12)</f>
        <v>4293</v>
      </c>
      <c r="Q9" s="96">
        <f t="shared" si="3"/>
        <v>3173</v>
      </c>
      <c r="R9" s="96">
        <f t="shared" si="3"/>
        <v>1120</v>
      </c>
      <c r="S9" s="96">
        <f t="shared" si="3"/>
        <v>3639</v>
      </c>
      <c r="T9" s="96">
        <f t="shared" si="3"/>
        <v>2491</v>
      </c>
      <c r="U9" s="96">
        <f t="shared" si="3"/>
        <v>1148</v>
      </c>
      <c r="V9" s="96">
        <f t="shared" si="3"/>
        <v>654</v>
      </c>
      <c r="W9" s="96">
        <f t="shared" si="3"/>
        <v>682</v>
      </c>
      <c r="X9" s="96">
        <f t="shared" si="3"/>
        <v>-28</v>
      </c>
      <c r="Y9" s="111"/>
    </row>
    <row r="10" ht="23.25" customHeight="1" spans="1:25">
      <c r="A10" s="97"/>
      <c r="B10" s="98" t="s">
        <v>28</v>
      </c>
      <c r="C10" s="98">
        <f>D10+E10</f>
        <v>-132</v>
      </c>
      <c r="D10" s="98">
        <f>VLOOKUP(B10,附件2!$B$10:$J$120,9,FALSE)</f>
        <v>-112</v>
      </c>
      <c r="E10" s="98">
        <f>VLOOKUP(B10,附件2!$B$10:$K$120,10,FALSE)</f>
        <v>-20</v>
      </c>
      <c r="F10" s="98">
        <f t="shared" ref="F10:F15" si="4">G10+H10</f>
        <v>901</v>
      </c>
      <c r="G10" s="98">
        <f>VLOOKUP(B10,'[1]参阅件1-2创担贴息明细表'!B$11:AD$115,29,FALSE)</f>
        <v>795</v>
      </c>
      <c r="H10" s="98">
        <f>VLOOKUP(B10,'[1]参阅件1-2创担贴息明细表'!B$11:AE$115,30,FALSE)</f>
        <v>106</v>
      </c>
      <c r="I10" s="98">
        <f t="shared" ref="I10:I15" si="5">J10+K10</f>
        <v>769</v>
      </c>
      <c r="J10" s="98">
        <f t="shared" ref="J10:J15" si="6">D10+G10</f>
        <v>683</v>
      </c>
      <c r="K10" s="98">
        <f t="shared" ref="K10:K15" si="7">E10+H10</f>
        <v>86</v>
      </c>
      <c r="L10" s="104"/>
      <c r="M10" s="98">
        <f>N10+O10</f>
        <v>3000</v>
      </c>
      <c r="N10" s="98">
        <v>2000</v>
      </c>
      <c r="O10" s="98">
        <v>1000</v>
      </c>
      <c r="P10" s="98">
        <f t="shared" ref="P10:P15" si="8">Q10+R10</f>
        <v>3769</v>
      </c>
      <c r="Q10" s="98">
        <f t="shared" ref="Q10:Q15" si="9">J10+L10+N10</f>
        <v>2683</v>
      </c>
      <c r="R10" s="98">
        <f t="shared" ref="R10:R15" si="10">K10+O10</f>
        <v>1086</v>
      </c>
      <c r="S10" s="98">
        <f t="shared" ref="S10:S15" si="11">T10+U10</f>
        <v>3420</v>
      </c>
      <c r="T10" s="98">
        <f>VLOOKUP(B10,'[1]参阅件1-1测算总表'!B$10:AA$116,26,FALSE)</f>
        <v>2314</v>
      </c>
      <c r="U10" s="98">
        <f>VLOOKUP(B10,'[1]参阅件1-1测算总表'!B$10:AB$116,27,FALSE)</f>
        <v>1106</v>
      </c>
      <c r="V10" s="98">
        <f t="shared" ref="V10:V15" si="12">W10+X10</f>
        <v>349</v>
      </c>
      <c r="W10" s="98">
        <f t="shared" ref="W10:W15" si="13">Q10-T10</f>
        <v>369</v>
      </c>
      <c r="X10" s="98">
        <f t="shared" ref="X10:X15" si="14">R10-U10</f>
        <v>-20</v>
      </c>
      <c r="Y10" s="112" t="s">
        <v>29</v>
      </c>
    </row>
    <row r="11" ht="23.25" customHeight="1" spans="1:25">
      <c r="A11" s="97"/>
      <c r="B11" s="98" t="s">
        <v>30</v>
      </c>
      <c r="C11" s="98">
        <f>D11+E11</f>
        <v>12</v>
      </c>
      <c r="D11" s="98">
        <f>VLOOKUP(B11,附件2!$B$10:$J$120,9,FALSE)</f>
        <v>18</v>
      </c>
      <c r="E11" s="98">
        <f>VLOOKUP(B11,附件2!$B$10:$K$120,10,FALSE)</f>
        <v>-6</v>
      </c>
      <c r="F11" s="98">
        <f t="shared" si="4"/>
        <v>203</v>
      </c>
      <c r="G11" s="98">
        <f>VLOOKUP(B11,'[1]参阅件1-2创担贴息明细表'!B$11:AD$115,29,FALSE)</f>
        <v>180</v>
      </c>
      <c r="H11" s="98">
        <f>VLOOKUP(B11,'[1]参阅件1-2创担贴息明细表'!B$11:AE$115,30,FALSE)</f>
        <v>23</v>
      </c>
      <c r="I11" s="98">
        <f t="shared" si="5"/>
        <v>215</v>
      </c>
      <c r="J11" s="98">
        <f t="shared" si="6"/>
        <v>198</v>
      </c>
      <c r="K11" s="98">
        <f t="shared" si="7"/>
        <v>17</v>
      </c>
      <c r="L11" s="104">
        <f>VLOOKUP(B11,'[3]参阅件1-1测算总表'!B$10:S$114,18,FALSE)</f>
        <v>10</v>
      </c>
      <c r="M11" s="98"/>
      <c r="N11" s="98"/>
      <c r="O11" s="98"/>
      <c r="P11" s="98">
        <f t="shared" si="8"/>
        <v>225</v>
      </c>
      <c r="Q11" s="98">
        <f t="shared" si="9"/>
        <v>208</v>
      </c>
      <c r="R11" s="98">
        <f t="shared" si="10"/>
        <v>17</v>
      </c>
      <c r="S11" s="98">
        <f t="shared" si="11"/>
        <v>123</v>
      </c>
      <c r="T11" s="98">
        <f>VLOOKUP(B11,'[1]参阅件1-1测算总表'!B$10:AA$116,26,FALSE)</f>
        <v>100</v>
      </c>
      <c r="U11" s="98">
        <f>VLOOKUP(B11,'[1]参阅件1-1测算总表'!B$10:AB$116,27,FALSE)</f>
        <v>23</v>
      </c>
      <c r="V11" s="98">
        <f t="shared" si="12"/>
        <v>102</v>
      </c>
      <c r="W11" s="98">
        <f t="shared" si="13"/>
        <v>108</v>
      </c>
      <c r="X11" s="98">
        <f t="shared" si="14"/>
        <v>-6</v>
      </c>
      <c r="Y11" s="113"/>
    </row>
    <row r="12" ht="23.25" customHeight="1" spans="1:25">
      <c r="A12" s="97"/>
      <c r="B12" s="98" t="s">
        <v>31</v>
      </c>
      <c r="C12" s="98">
        <f>D12+E12</f>
        <v>-17</v>
      </c>
      <c r="D12" s="98">
        <f>VLOOKUP(B12,附件2!$B$10:$J$120,9,FALSE)</f>
        <v>-15</v>
      </c>
      <c r="E12" s="98">
        <f>VLOOKUP(B12,附件2!$B$10:$K$120,10,FALSE)</f>
        <v>-2</v>
      </c>
      <c r="F12" s="98">
        <f t="shared" si="4"/>
        <v>235</v>
      </c>
      <c r="G12" s="98">
        <f>VLOOKUP(B12,'[1]参阅件1-2创担贴息明细表'!B$11:AD$115,29,FALSE)</f>
        <v>216</v>
      </c>
      <c r="H12" s="98">
        <f>VLOOKUP(B12,'[1]参阅件1-2创担贴息明细表'!B$11:AE$115,30,FALSE)</f>
        <v>19</v>
      </c>
      <c r="I12" s="98">
        <f t="shared" si="5"/>
        <v>218</v>
      </c>
      <c r="J12" s="98">
        <f t="shared" si="6"/>
        <v>201</v>
      </c>
      <c r="K12" s="98">
        <f t="shared" si="7"/>
        <v>17</v>
      </c>
      <c r="L12" s="104">
        <f>VLOOKUP(B12,'[3]参阅件1-1测算总表'!B$10:S$114,18,FALSE)</f>
        <v>81</v>
      </c>
      <c r="M12" s="98"/>
      <c r="N12" s="98"/>
      <c r="O12" s="98"/>
      <c r="P12" s="98">
        <f t="shared" si="8"/>
        <v>299</v>
      </c>
      <c r="Q12" s="98">
        <f t="shared" si="9"/>
        <v>282</v>
      </c>
      <c r="R12" s="98">
        <f t="shared" si="10"/>
        <v>17</v>
      </c>
      <c r="S12" s="98">
        <f t="shared" si="11"/>
        <v>96</v>
      </c>
      <c r="T12" s="98">
        <f>VLOOKUP(B12,'[1]参阅件1-1测算总表'!B$10:AA$116,26,FALSE)</f>
        <v>77</v>
      </c>
      <c r="U12" s="98">
        <f>VLOOKUP(B12,'[1]参阅件1-1测算总表'!B$10:AB$116,27,FALSE)</f>
        <v>19</v>
      </c>
      <c r="V12" s="98">
        <f t="shared" si="12"/>
        <v>203</v>
      </c>
      <c r="W12" s="98">
        <f t="shared" si="13"/>
        <v>205</v>
      </c>
      <c r="X12" s="98">
        <f t="shared" si="14"/>
        <v>-2</v>
      </c>
      <c r="Y12" s="113"/>
    </row>
    <row r="13" s="83" customFormat="1" ht="23.25" customHeight="1" spans="1:25">
      <c r="A13" s="99" t="s">
        <v>32</v>
      </c>
      <c r="B13" s="100" t="s">
        <v>33</v>
      </c>
      <c r="C13" s="100">
        <f t="shared" ref="C13:R13" si="15">SUM(C14:C19)</f>
        <v>-801</v>
      </c>
      <c r="D13" s="100">
        <f t="shared" si="15"/>
        <v>-635</v>
      </c>
      <c r="E13" s="100">
        <f t="shared" si="15"/>
        <v>-166</v>
      </c>
      <c r="F13" s="100">
        <f t="shared" si="15"/>
        <v>1963</v>
      </c>
      <c r="G13" s="100">
        <f t="shared" si="15"/>
        <v>1440</v>
      </c>
      <c r="H13" s="100">
        <f t="shared" si="15"/>
        <v>523</v>
      </c>
      <c r="I13" s="100">
        <f t="shared" si="15"/>
        <v>1162</v>
      </c>
      <c r="J13" s="100">
        <f t="shared" si="15"/>
        <v>805</v>
      </c>
      <c r="K13" s="100">
        <f t="shared" si="15"/>
        <v>357</v>
      </c>
      <c r="L13" s="100">
        <f t="shared" si="15"/>
        <v>142</v>
      </c>
      <c r="M13" s="100">
        <f t="shared" si="15"/>
        <v>5000</v>
      </c>
      <c r="N13" s="100">
        <f t="shared" si="15"/>
        <v>4000</v>
      </c>
      <c r="O13" s="100">
        <f t="shared" si="15"/>
        <v>1000</v>
      </c>
      <c r="P13" s="100">
        <f t="shared" ref="P13:Y13" si="16">SUM(P14:P19)</f>
        <v>6304</v>
      </c>
      <c r="Q13" s="100">
        <f t="shared" si="16"/>
        <v>4947</v>
      </c>
      <c r="R13" s="100">
        <f t="shared" si="16"/>
        <v>1357</v>
      </c>
      <c r="S13" s="100">
        <f t="shared" si="16"/>
        <v>6702</v>
      </c>
      <c r="T13" s="100">
        <f t="shared" si="16"/>
        <v>5179</v>
      </c>
      <c r="U13" s="100">
        <f t="shared" si="16"/>
        <v>1523</v>
      </c>
      <c r="V13" s="100">
        <f t="shared" si="16"/>
        <v>-398</v>
      </c>
      <c r="W13" s="100">
        <f t="shared" si="16"/>
        <v>-232</v>
      </c>
      <c r="X13" s="100">
        <f t="shared" si="16"/>
        <v>-166</v>
      </c>
      <c r="Y13" s="111"/>
    </row>
    <row r="14" ht="23.25" customHeight="1" spans="1:25">
      <c r="A14" s="99"/>
      <c r="B14" s="98" t="s">
        <v>34</v>
      </c>
      <c r="C14" s="98">
        <f>D14+E14</f>
        <v>-317</v>
      </c>
      <c r="D14" s="98">
        <f>VLOOKUP(B14,附件2!$B$10:$J$120,9,FALSE)</f>
        <v>-237</v>
      </c>
      <c r="E14" s="98">
        <f>VLOOKUP(B14,附件2!$B$10:$K$120,10,FALSE)</f>
        <v>-80</v>
      </c>
      <c r="F14" s="98">
        <f t="shared" si="4"/>
        <v>198</v>
      </c>
      <c r="G14" s="98">
        <f>VLOOKUP(B14,'[1]参阅件1-2创担贴息明细表'!B$11:AD$115,29,FALSE)</f>
        <v>108</v>
      </c>
      <c r="H14" s="98">
        <f>VLOOKUP(B14,'[1]参阅件1-2创担贴息明细表'!B$11:AE$115,30,FALSE)</f>
        <v>90</v>
      </c>
      <c r="I14" s="98">
        <f t="shared" si="5"/>
        <v>-119</v>
      </c>
      <c r="J14" s="98">
        <f t="shared" si="6"/>
        <v>-129</v>
      </c>
      <c r="K14" s="98">
        <f t="shared" si="7"/>
        <v>10</v>
      </c>
      <c r="L14" s="104"/>
      <c r="M14" s="98">
        <f>N14+O14</f>
        <v>5000</v>
      </c>
      <c r="N14" s="98">
        <v>4000</v>
      </c>
      <c r="O14" s="98">
        <v>1000</v>
      </c>
      <c r="P14" s="98">
        <f t="shared" si="8"/>
        <v>4881</v>
      </c>
      <c r="Q14" s="98">
        <f t="shared" si="9"/>
        <v>3871</v>
      </c>
      <c r="R14" s="98">
        <f t="shared" si="10"/>
        <v>1010</v>
      </c>
      <c r="S14" s="98">
        <f t="shared" si="11"/>
        <v>5477</v>
      </c>
      <c r="T14" s="98">
        <f>VLOOKUP(B14,'[1]参阅件1-1测算总表'!B$10:AA$116,26,FALSE)</f>
        <v>4387</v>
      </c>
      <c r="U14" s="98">
        <f>VLOOKUP(B14,'[1]参阅件1-1测算总表'!B$10:AB$116,27,FALSE)</f>
        <v>1090</v>
      </c>
      <c r="V14" s="98">
        <f t="shared" si="12"/>
        <v>-596</v>
      </c>
      <c r="W14" s="98">
        <f t="shared" si="13"/>
        <v>-516</v>
      </c>
      <c r="X14" s="98">
        <f t="shared" si="14"/>
        <v>-80</v>
      </c>
      <c r="Y14" s="112" t="s">
        <v>35</v>
      </c>
    </row>
    <row r="15" ht="23.25" customHeight="1" spans="1:25">
      <c r="A15" s="99"/>
      <c r="B15" s="98" t="s">
        <v>36</v>
      </c>
      <c r="C15" s="98">
        <f>D15+E15</f>
        <v>-56</v>
      </c>
      <c r="D15" s="98">
        <f>VLOOKUP(B15,附件2!$B$10:$J$120,9,FALSE)</f>
        <v>-50</v>
      </c>
      <c r="E15" s="98">
        <f>VLOOKUP(B15,附件2!$B$10:$K$120,10,FALSE)</f>
        <v>-6</v>
      </c>
      <c r="F15" s="98">
        <f t="shared" si="4"/>
        <v>140</v>
      </c>
      <c r="G15" s="98">
        <f>VLOOKUP(B15,'[1]参阅件1-2创担贴息明细表'!B$11:AD$115,29,FALSE)</f>
        <v>124</v>
      </c>
      <c r="H15" s="98">
        <f>VLOOKUP(B15,'[1]参阅件1-2创担贴息明细表'!B$11:AE$115,30,FALSE)</f>
        <v>16</v>
      </c>
      <c r="I15" s="98">
        <f t="shared" si="5"/>
        <v>84</v>
      </c>
      <c r="J15" s="98">
        <f t="shared" si="6"/>
        <v>74</v>
      </c>
      <c r="K15" s="98">
        <f t="shared" si="7"/>
        <v>10</v>
      </c>
      <c r="L15" s="104"/>
      <c r="M15" s="98"/>
      <c r="N15" s="98"/>
      <c r="O15" s="98"/>
      <c r="P15" s="98">
        <f t="shared" si="8"/>
        <v>84</v>
      </c>
      <c r="Q15" s="98">
        <f t="shared" si="9"/>
        <v>74</v>
      </c>
      <c r="R15" s="98">
        <f t="shared" si="10"/>
        <v>10</v>
      </c>
      <c r="S15" s="98">
        <f t="shared" si="11"/>
        <v>81</v>
      </c>
      <c r="T15" s="98">
        <f>VLOOKUP(B15,'[1]参阅件1-1测算总表'!B$10:AA$116,26,FALSE)</f>
        <v>65</v>
      </c>
      <c r="U15" s="98">
        <f>VLOOKUP(B15,'[1]参阅件1-1测算总表'!B$10:AB$116,27,FALSE)</f>
        <v>16</v>
      </c>
      <c r="V15" s="98">
        <f t="shared" si="12"/>
        <v>3</v>
      </c>
      <c r="W15" s="98">
        <f t="shared" si="13"/>
        <v>9</v>
      </c>
      <c r="X15" s="98">
        <f t="shared" si="14"/>
        <v>-6</v>
      </c>
      <c r="Y15" s="113"/>
    </row>
    <row r="16" ht="23.25" customHeight="1" spans="1:25">
      <c r="A16" s="99"/>
      <c r="B16" s="98" t="s">
        <v>37</v>
      </c>
      <c r="C16" s="98">
        <f t="shared" ref="C16:C21" si="17">D16+E16</f>
        <v>-22</v>
      </c>
      <c r="D16" s="98">
        <f>VLOOKUP(B16,附件2!$B$10:$J$120,9,FALSE)</f>
        <v>-13</v>
      </c>
      <c r="E16" s="98">
        <f>VLOOKUP(B16,附件2!$B$10:$K$120,10,FALSE)</f>
        <v>-9</v>
      </c>
      <c r="F16" s="98">
        <f t="shared" ref="F16:F21" si="18">G16+H16</f>
        <v>120</v>
      </c>
      <c r="G16" s="98">
        <f>VLOOKUP(B16,'[1]参阅件1-2创担贴息明细表'!B$11:AD$115,29,FALSE)</f>
        <v>110</v>
      </c>
      <c r="H16" s="98">
        <f>VLOOKUP(B16,'[1]参阅件1-2创担贴息明细表'!B$11:AE$115,30,FALSE)</f>
        <v>10</v>
      </c>
      <c r="I16" s="98">
        <f t="shared" ref="I16:I21" si="19">J16+K16</f>
        <v>98</v>
      </c>
      <c r="J16" s="98">
        <f t="shared" ref="J16:J21" si="20">D16+G16</f>
        <v>97</v>
      </c>
      <c r="K16" s="98">
        <f t="shared" ref="K16:K21" si="21">E16+H16</f>
        <v>1</v>
      </c>
      <c r="L16" s="104">
        <f>VLOOKUP(B16,'[3]参阅件1-1测算总表'!B$10:S$114,18,FALSE)</f>
        <v>142</v>
      </c>
      <c r="M16" s="98"/>
      <c r="N16" s="98"/>
      <c r="O16" s="98"/>
      <c r="P16" s="98">
        <f t="shared" ref="P16:P21" si="22">Q16+R16</f>
        <v>240</v>
      </c>
      <c r="Q16" s="98">
        <f t="shared" ref="Q16:Q21" si="23">J16+L16+N16</f>
        <v>239</v>
      </c>
      <c r="R16" s="98">
        <f t="shared" ref="R16:R21" si="24">K16+O16</f>
        <v>1</v>
      </c>
      <c r="S16" s="98">
        <f t="shared" ref="S16:S21" si="25">T16+U16</f>
        <v>62</v>
      </c>
      <c r="T16" s="98">
        <f>VLOOKUP(B16,'[1]参阅件1-1测算总表'!B$10:AA$116,26,FALSE)</f>
        <v>52</v>
      </c>
      <c r="U16" s="98">
        <f>VLOOKUP(B16,'[1]参阅件1-1测算总表'!B$10:AB$116,27,FALSE)</f>
        <v>10</v>
      </c>
      <c r="V16" s="98">
        <f t="shared" ref="V16:V21" si="26">W16+X16</f>
        <v>178</v>
      </c>
      <c r="W16" s="98">
        <f t="shared" ref="W16:W21" si="27">Q16-T16</f>
        <v>187</v>
      </c>
      <c r="X16" s="98">
        <f t="shared" ref="X16:X21" si="28">R16-U16</f>
        <v>-9</v>
      </c>
      <c r="Y16" s="113"/>
    </row>
    <row r="17" ht="23.25" customHeight="1" spans="1:25">
      <c r="A17" s="99"/>
      <c r="B17" s="98" t="s">
        <v>38</v>
      </c>
      <c r="C17" s="98">
        <f t="shared" si="17"/>
        <v>-154</v>
      </c>
      <c r="D17" s="98">
        <f>VLOOKUP(B17,附件2!$B$10:$J$120,9,FALSE)</f>
        <v>-99</v>
      </c>
      <c r="E17" s="98">
        <f>VLOOKUP(B17,附件2!$B$10:$K$120,10,FALSE)</f>
        <v>-55</v>
      </c>
      <c r="F17" s="98">
        <f t="shared" si="18"/>
        <v>533</v>
      </c>
      <c r="G17" s="98">
        <f>VLOOKUP(B17,'[1]参阅件1-2创担贴息明细表'!B$11:AD$115,29,FALSE)</f>
        <v>353</v>
      </c>
      <c r="H17" s="98">
        <f>VLOOKUP(B17,'[1]参阅件1-2创担贴息明细表'!B$11:AE$115,30,FALSE)</f>
        <v>180</v>
      </c>
      <c r="I17" s="98">
        <f t="shared" si="19"/>
        <v>379</v>
      </c>
      <c r="J17" s="98">
        <f t="shared" si="20"/>
        <v>254</v>
      </c>
      <c r="K17" s="98">
        <f t="shared" si="21"/>
        <v>125</v>
      </c>
      <c r="L17" s="104"/>
      <c r="M17" s="98"/>
      <c r="N17" s="98"/>
      <c r="O17" s="98"/>
      <c r="P17" s="98">
        <f t="shared" si="22"/>
        <v>379</v>
      </c>
      <c r="Q17" s="98">
        <f t="shared" si="23"/>
        <v>254</v>
      </c>
      <c r="R17" s="98">
        <f t="shared" si="24"/>
        <v>125</v>
      </c>
      <c r="S17" s="98">
        <f t="shared" si="25"/>
        <v>421</v>
      </c>
      <c r="T17" s="98">
        <f>VLOOKUP(B17,'[1]参阅件1-1测算总表'!B$10:AA$116,26,FALSE)</f>
        <v>241</v>
      </c>
      <c r="U17" s="98">
        <f>VLOOKUP(B17,'[1]参阅件1-1测算总表'!B$10:AB$116,27,FALSE)</f>
        <v>180</v>
      </c>
      <c r="V17" s="98">
        <f t="shared" si="26"/>
        <v>-42</v>
      </c>
      <c r="W17" s="98">
        <f t="shared" si="27"/>
        <v>13</v>
      </c>
      <c r="X17" s="98">
        <f t="shared" si="28"/>
        <v>-55</v>
      </c>
      <c r="Y17" s="113"/>
    </row>
    <row r="18" ht="23.25" customHeight="1" spans="1:25">
      <c r="A18" s="99"/>
      <c r="B18" s="101" t="s">
        <v>39</v>
      </c>
      <c r="C18" s="98">
        <f t="shared" si="17"/>
        <v>-183</v>
      </c>
      <c r="D18" s="98">
        <f>VLOOKUP(B18,附件2!$B$10:$J$120,9,FALSE)</f>
        <v>-165</v>
      </c>
      <c r="E18" s="98">
        <f>VLOOKUP(B18,附件2!$B$10:$K$120,10,FALSE)</f>
        <v>-18</v>
      </c>
      <c r="F18" s="98">
        <f t="shared" si="18"/>
        <v>366</v>
      </c>
      <c r="G18" s="98">
        <f>VLOOKUP(B18,'[1]参阅件1-2创担贴息明细表'!B$11:AD$115,29,FALSE)</f>
        <v>187</v>
      </c>
      <c r="H18" s="98">
        <f>VLOOKUP(B18,'[1]参阅件1-2创担贴息明细表'!B$11:AE$115,30,FALSE)</f>
        <v>179</v>
      </c>
      <c r="I18" s="98">
        <f t="shared" si="19"/>
        <v>183</v>
      </c>
      <c r="J18" s="98">
        <f t="shared" si="20"/>
        <v>22</v>
      </c>
      <c r="K18" s="98">
        <f t="shared" si="21"/>
        <v>161</v>
      </c>
      <c r="L18" s="104"/>
      <c r="M18" s="98"/>
      <c r="N18" s="98"/>
      <c r="O18" s="98"/>
      <c r="P18" s="98">
        <f t="shared" si="22"/>
        <v>183</v>
      </c>
      <c r="Q18" s="98">
        <f t="shared" si="23"/>
        <v>22</v>
      </c>
      <c r="R18" s="98">
        <f t="shared" si="24"/>
        <v>161</v>
      </c>
      <c r="S18" s="98">
        <f t="shared" si="25"/>
        <v>334</v>
      </c>
      <c r="T18" s="98">
        <f>VLOOKUP(B18,'[1]参阅件1-1测算总表'!B$10:AA$116,26,FALSE)</f>
        <v>155</v>
      </c>
      <c r="U18" s="98">
        <f>VLOOKUP(B18,'[1]参阅件1-1测算总表'!B$10:AB$116,27,FALSE)</f>
        <v>179</v>
      </c>
      <c r="V18" s="98">
        <f t="shared" si="26"/>
        <v>-151</v>
      </c>
      <c r="W18" s="98">
        <f t="shared" si="27"/>
        <v>-133</v>
      </c>
      <c r="X18" s="98">
        <f t="shared" si="28"/>
        <v>-18</v>
      </c>
      <c r="Y18" s="113"/>
    </row>
    <row r="19" ht="23.25" customHeight="1" spans="1:25">
      <c r="A19" s="99"/>
      <c r="B19" s="98" t="s">
        <v>40</v>
      </c>
      <c r="C19" s="98">
        <f t="shared" si="17"/>
        <v>-69</v>
      </c>
      <c r="D19" s="98">
        <f>VLOOKUP(B19,附件2!$B$10:$J$120,9,FALSE)</f>
        <v>-71</v>
      </c>
      <c r="E19" s="98">
        <f>VLOOKUP(B19,附件2!$B$10:$K$120,10,FALSE)</f>
        <v>2</v>
      </c>
      <c r="F19" s="98">
        <f t="shared" si="18"/>
        <v>606</v>
      </c>
      <c r="G19" s="98">
        <f>VLOOKUP(B19,'[1]参阅件1-2创担贴息明细表'!B$11:AD$115,29,FALSE)</f>
        <v>558</v>
      </c>
      <c r="H19" s="98">
        <f>VLOOKUP(B19,'[1]参阅件1-2创担贴息明细表'!B$11:AE$115,30,FALSE)</f>
        <v>48</v>
      </c>
      <c r="I19" s="98">
        <f t="shared" si="19"/>
        <v>537</v>
      </c>
      <c r="J19" s="98">
        <f t="shared" si="20"/>
        <v>487</v>
      </c>
      <c r="K19" s="98">
        <f t="shared" si="21"/>
        <v>50</v>
      </c>
      <c r="L19" s="104"/>
      <c r="M19" s="98"/>
      <c r="N19" s="98"/>
      <c r="O19" s="98"/>
      <c r="P19" s="98">
        <f t="shared" si="22"/>
        <v>537</v>
      </c>
      <c r="Q19" s="98">
        <f t="shared" si="23"/>
        <v>487</v>
      </c>
      <c r="R19" s="98">
        <f t="shared" si="24"/>
        <v>50</v>
      </c>
      <c r="S19" s="98">
        <f t="shared" si="25"/>
        <v>327</v>
      </c>
      <c r="T19" s="98">
        <f>VLOOKUP(B19,'[1]参阅件1-1测算总表'!B$10:AA$116,26,FALSE)</f>
        <v>279</v>
      </c>
      <c r="U19" s="98">
        <f>VLOOKUP(B19,'[1]参阅件1-1测算总表'!B$10:AB$116,27,FALSE)</f>
        <v>48</v>
      </c>
      <c r="V19" s="98">
        <f t="shared" si="26"/>
        <v>210</v>
      </c>
      <c r="W19" s="98">
        <f t="shared" si="27"/>
        <v>208</v>
      </c>
      <c r="X19" s="98">
        <f t="shared" si="28"/>
        <v>2</v>
      </c>
      <c r="Y19" s="113"/>
    </row>
    <row r="20" s="83" customFormat="1" ht="23.25" customHeight="1" spans="1:25">
      <c r="A20" s="99" t="s">
        <v>41</v>
      </c>
      <c r="B20" s="100" t="s">
        <v>42</v>
      </c>
      <c r="C20" s="100">
        <f t="shared" ref="C20:R20" si="29">SUM(C21:C24)</f>
        <v>-12</v>
      </c>
      <c r="D20" s="100">
        <f t="shared" si="29"/>
        <v>24</v>
      </c>
      <c r="E20" s="100">
        <f t="shared" si="29"/>
        <v>-36</v>
      </c>
      <c r="F20" s="100">
        <f t="shared" si="29"/>
        <v>2344</v>
      </c>
      <c r="G20" s="100">
        <f t="shared" si="29"/>
        <v>2250</v>
      </c>
      <c r="H20" s="100">
        <f t="shared" si="29"/>
        <v>94</v>
      </c>
      <c r="I20" s="100">
        <f t="shared" si="29"/>
        <v>2332</v>
      </c>
      <c r="J20" s="100">
        <f t="shared" si="29"/>
        <v>2274</v>
      </c>
      <c r="K20" s="100">
        <f t="shared" si="29"/>
        <v>58</v>
      </c>
      <c r="L20" s="100">
        <f t="shared" si="29"/>
        <v>10</v>
      </c>
      <c r="M20" s="100"/>
      <c r="N20" s="100"/>
      <c r="O20" s="100"/>
      <c r="P20" s="100">
        <f t="shared" ref="P20:Y20" si="30">SUM(P21:P24)</f>
        <v>2342</v>
      </c>
      <c r="Q20" s="100">
        <f t="shared" si="30"/>
        <v>2284</v>
      </c>
      <c r="R20" s="100">
        <f t="shared" si="30"/>
        <v>58</v>
      </c>
      <c r="S20" s="100">
        <f t="shared" si="30"/>
        <v>869</v>
      </c>
      <c r="T20" s="100">
        <f t="shared" si="30"/>
        <v>775</v>
      </c>
      <c r="U20" s="100">
        <f t="shared" si="30"/>
        <v>94</v>
      </c>
      <c r="V20" s="100">
        <f t="shared" si="30"/>
        <v>1473</v>
      </c>
      <c r="W20" s="100">
        <f t="shared" si="30"/>
        <v>1509</v>
      </c>
      <c r="X20" s="100">
        <f t="shared" si="30"/>
        <v>-36</v>
      </c>
      <c r="Y20" s="111"/>
    </row>
    <row r="21" ht="23.25" customHeight="1" spans="1:25">
      <c r="A21" s="99"/>
      <c r="B21" s="98" t="s">
        <v>43</v>
      </c>
      <c r="C21" s="98">
        <f t="shared" si="17"/>
        <v>-10</v>
      </c>
      <c r="D21" s="98">
        <f>VLOOKUP(B21,附件2!$B$10:$J$120,9,FALSE)</f>
        <v>-2</v>
      </c>
      <c r="E21" s="98">
        <f>VLOOKUP(B21,附件2!$B$10:$K$120,10,FALSE)</f>
        <v>-8</v>
      </c>
      <c r="F21" s="98">
        <f t="shared" si="18"/>
        <v>1690</v>
      </c>
      <c r="G21" s="98">
        <f>VLOOKUP(B21,'[1]参阅件1-2创担贴息明细表'!B$11:AD$115,29,FALSE)</f>
        <v>1620</v>
      </c>
      <c r="H21" s="98">
        <f>VLOOKUP(B21,'[1]参阅件1-2创担贴息明细表'!B$11:AE$115,30,FALSE)</f>
        <v>70</v>
      </c>
      <c r="I21" s="98">
        <f t="shared" si="19"/>
        <v>1680</v>
      </c>
      <c r="J21" s="98">
        <f t="shared" si="20"/>
        <v>1618</v>
      </c>
      <c r="K21" s="98">
        <f t="shared" si="21"/>
        <v>62</v>
      </c>
      <c r="L21" s="104"/>
      <c r="M21" s="98"/>
      <c r="N21" s="98"/>
      <c r="O21" s="98"/>
      <c r="P21" s="98">
        <f t="shared" si="22"/>
        <v>1680</v>
      </c>
      <c r="Q21" s="98">
        <f t="shared" si="23"/>
        <v>1618</v>
      </c>
      <c r="R21" s="98">
        <f t="shared" si="24"/>
        <v>62</v>
      </c>
      <c r="S21" s="98">
        <f t="shared" si="25"/>
        <v>603</v>
      </c>
      <c r="T21" s="98">
        <f>VLOOKUP(B21,'[1]参阅件1-1测算总表'!B$10:AA$116,26,FALSE)</f>
        <v>533</v>
      </c>
      <c r="U21" s="98">
        <f>VLOOKUP(B21,'[1]参阅件1-1测算总表'!B$10:AB$116,27,FALSE)</f>
        <v>70</v>
      </c>
      <c r="V21" s="98">
        <f t="shared" si="26"/>
        <v>1077</v>
      </c>
      <c r="W21" s="98">
        <f t="shared" si="27"/>
        <v>1085</v>
      </c>
      <c r="X21" s="98">
        <f t="shared" si="28"/>
        <v>-8</v>
      </c>
      <c r="Y21" s="113"/>
    </row>
    <row r="22" ht="23.25" customHeight="1" spans="1:25">
      <c r="A22" s="99"/>
      <c r="B22" s="98" t="s">
        <v>44</v>
      </c>
      <c r="C22" s="98">
        <f t="shared" ref="C22:C26" si="31">D22+E22</f>
        <v>52</v>
      </c>
      <c r="D22" s="98">
        <f>VLOOKUP(B22,附件2!$B$10:$J$120,9,FALSE)</f>
        <v>50</v>
      </c>
      <c r="E22" s="98">
        <f>VLOOKUP(B22,附件2!$B$10:$K$120,10,FALSE)</f>
        <v>2</v>
      </c>
      <c r="F22" s="98">
        <f t="shared" ref="F22:F26" si="32">G22+H22</f>
        <v>291</v>
      </c>
      <c r="G22" s="98">
        <f>VLOOKUP(B22,'[1]参阅件1-2创担贴息明细表'!B$11:AD$115,29,FALSE)</f>
        <v>288</v>
      </c>
      <c r="H22" s="98">
        <f>VLOOKUP(B22,'[1]参阅件1-2创担贴息明细表'!B$11:AE$115,30,FALSE)</f>
        <v>3</v>
      </c>
      <c r="I22" s="98">
        <f t="shared" ref="I22:I26" si="33">J22+K22</f>
        <v>343</v>
      </c>
      <c r="J22" s="98">
        <f t="shared" ref="J22:J26" si="34">D22+G22</f>
        <v>338</v>
      </c>
      <c r="K22" s="98">
        <f t="shared" ref="K22:K26" si="35">E22+H22</f>
        <v>5</v>
      </c>
      <c r="L22" s="104">
        <f>VLOOKUP(B22,'[3]参阅件1-1测算总表'!B$10:S$114,18,FALSE)</f>
        <v>9</v>
      </c>
      <c r="M22" s="98"/>
      <c r="N22" s="98"/>
      <c r="O22" s="98"/>
      <c r="P22" s="98">
        <f t="shared" ref="P22:P26" si="36">Q22+R22</f>
        <v>352</v>
      </c>
      <c r="Q22" s="98">
        <f t="shared" ref="Q22:Q26" si="37">J22+L22+N22</f>
        <v>347</v>
      </c>
      <c r="R22" s="98">
        <f t="shared" ref="R22:R26" si="38">K22+O22</f>
        <v>5</v>
      </c>
      <c r="S22" s="98">
        <f t="shared" ref="S22:S26" si="39">T22+U22</f>
        <v>91</v>
      </c>
      <c r="T22" s="98">
        <f>VLOOKUP(B22,'[1]参阅件1-1测算总表'!B$10:AA$116,26,FALSE)</f>
        <v>88</v>
      </c>
      <c r="U22" s="98">
        <f>VLOOKUP(B22,'[1]参阅件1-1测算总表'!B$10:AB$116,27,FALSE)</f>
        <v>3</v>
      </c>
      <c r="V22" s="98">
        <f t="shared" ref="V22:V26" si="40">W22+X22</f>
        <v>261</v>
      </c>
      <c r="W22" s="98">
        <f t="shared" ref="W22:W26" si="41">Q22-T22</f>
        <v>259</v>
      </c>
      <c r="X22" s="98">
        <f t="shared" ref="X22:X26" si="42">R22-U22</f>
        <v>2</v>
      </c>
      <c r="Y22" s="113"/>
    </row>
    <row r="23" ht="23.25" customHeight="1" spans="1:25">
      <c r="A23" s="99"/>
      <c r="B23" s="98" t="s">
        <v>45</v>
      </c>
      <c r="C23" s="98">
        <f t="shared" si="31"/>
        <v>0</v>
      </c>
      <c r="D23" s="98">
        <f>VLOOKUP(B23,附件2!$B$10:$J$120,9,FALSE)</f>
        <v>6</v>
      </c>
      <c r="E23" s="98">
        <f>VLOOKUP(B23,附件2!$B$10:$K$120,10,FALSE)</f>
        <v>-6</v>
      </c>
      <c r="F23" s="98">
        <f t="shared" si="32"/>
        <v>249</v>
      </c>
      <c r="G23" s="98">
        <f>VLOOKUP(B23,'[1]参阅件1-2创担贴息明细表'!B$11:AD$115,29,FALSE)</f>
        <v>234</v>
      </c>
      <c r="H23" s="98">
        <f>VLOOKUP(B23,'[1]参阅件1-2创担贴息明细表'!B$11:AE$115,30,FALSE)</f>
        <v>15</v>
      </c>
      <c r="I23" s="98">
        <f t="shared" si="33"/>
        <v>249</v>
      </c>
      <c r="J23" s="98">
        <f t="shared" si="34"/>
        <v>240</v>
      </c>
      <c r="K23" s="98">
        <f t="shared" si="35"/>
        <v>9</v>
      </c>
      <c r="L23" s="104"/>
      <c r="M23" s="98"/>
      <c r="N23" s="98"/>
      <c r="O23" s="98"/>
      <c r="P23" s="98">
        <f t="shared" si="36"/>
        <v>249</v>
      </c>
      <c r="Q23" s="98">
        <f t="shared" si="37"/>
        <v>240</v>
      </c>
      <c r="R23" s="98">
        <f t="shared" si="38"/>
        <v>9</v>
      </c>
      <c r="S23" s="98">
        <f t="shared" si="39"/>
        <v>130</v>
      </c>
      <c r="T23" s="98">
        <f>VLOOKUP(B23,'[1]参阅件1-1测算总表'!B$10:AA$116,26,FALSE)</f>
        <v>115</v>
      </c>
      <c r="U23" s="98">
        <f>VLOOKUP(B23,'[1]参阅件1-1测算总表'!B$10:AB$116,27,FALSE)</f>
        <v>15</v>
      </c>
      <c r="V23" s="98">
        <f t="shared" si="40"/>
        <v>119</v>
      </c>
      <c r="W23" s="98">
        <f t="shared" si="41"/>
        <v>125</v>
      </c>
      <c r="X23" s="98">
        <f t="shared" si="42"/>
        <v>-6</v>
      </c>
      <c r="Y23" s="113"/>
    </row>
    <row r="24" ht="23.25" customHeight="1" spans="1:25">
      <c r="A24" s="99"/>
      <c r="B24" s="98" t="s">
        <v>46</v>
      </c>
      <c r="C24" s="98">
        <f t="shared" si="31"/>
        <v>-54</v>
      </c>
      <c r="D24" s="98">
        <f>VLOOKUP(B24,附件2!$B$10:$J$120,9,FALSE)</f>
        <v>-30</v>
      </c>
      <c r="E24" s="98">
        <f>VLOOKUP(B24,附件2!$B$10:$K$120,10,FALSE)</f>
        <v>-24</v>
      </c>
      <c r="F24" s="98">
        <f t="shared" si="32"/>
        <v>114</v>
      </c>
      <c r="G24" s="98">
        <f>VLOOKUP(B24,'[1]参阅件1-2创担贴息明细表'!B$11:AD$115,29,FALSE)</f>
        <v>108</v>
      </c>
      <c r="H24" s="98">
        <f>VLOOKUP(B24,'[1]参阅件1-2创担贴息明细表'!B$11:AE$115,30,FALSE)</f>
        <v>6</v>
      </c>
      <c r="I24" s="98">
        <f t="shared" si="33"/>
        <v>60</v>
      </c>
      <c r="J24" s="98">
        <f t="shared" si="34"/>
        <v>78</v>
      </c>
      <c r="K24" s="98">
        <f t="shared" si="35"/>
        <v>-18</v>
      </c>
      <c r="L24" s="104">
        <f>VLOOKUP(B24,'[3]参阅件1-1测算总表'!B$10:S$114,18,FALSE)</f>
        <v>1</v>
      </c>
      <c r="M24" s="98"/>
      <c r="N24" s="98"/>
      <c r="O24" s="98"/>
      <c r="P24" s="98">
        <f t="shared" si="36"/>
        <v>61</v>
      </c>
      <c r="Q24" s="98">
        <f t="shared" si="37"/>
        <v>79</v>
      </c>
      <c r="R24" s="98">
        <f t="shared" si="38"/>
        <v>-18</v>
      </c>
      <c r="S24" s="98">
        <f t="shared" si="39"/>
        <v>45</v>
      </c>
      <c r="T24" s="98">
        <f>VLOOKUP(B24,'[1]参阅件1-1测算总表'!B$10:AA$116,26,FALSE)</f>
        <v>39</v>
      </c>
      <c r="U24" s="98">
        <f>VLOOKUP(B24,'[1]参阅件1-1测算总表'!B$10:AB$116,27,FALSE)</f>
        <v>6</v>
      </c>
      <c r="V24" s="98">
        <f t="shared" si="40"/>
        <v>16</v>
      </c>
      <c r="W24" s="98">
        <f t="shared" si="41"/>
        <v>40</v>
      </c>
      <c r="X24" s="98">
        <f t="shared" si="42"/>
        <v>-24</v>
      </c>
      <c r="Y24" s="113"/>
    </row>
    <row r="25" s="83" customFormat="1" ht="23.25" customHeight="1" spans="1:25">
      <c r="A25" s="99" t="s">
        <v>47</v>
      </c>
      <c r="B25" s="100" t="s">
        <v>48</v>
      </c>
      <c r="C25" s="100">
        <f t="shared" ref="C25:R25" si="43">SUM(C26:C33)</f>
        <v>-340</v>
      </c>
      <c r="D25" s="100">
        <f t="shared" si="43"/>
        <v>3</v>
      </c>
      <c r="E25" s="100">
        <f t="shared" si="43"/>
        <v>-343</v>
      </c>
      <c r="F25" s="100">
        <f t="shared" si="43"/>
        <v>3741</v>
      </c>
      <c r="G25" s="100">
        <f t="shared" si="43"/>
        <v>3121</v>
      </c>
      <c r="H25" s="100">
        <f t="shared" si="43"/>
        <v>620</v>
      </c>
      <c r="I25" s="100">
        <f t="shared" si="43"/>
        <v>3401</v>
      </c>
      <c r="J25" s="100">
        <f t="shared" si="43"/>
        <v>3124</v>
      </c>
      <c r="K25" s="100">
        <f t="shared" si="43"/>
        <v>277</v>
      </c>
      <c r="L25" s="100">
        <f t="shared" si="43"/>
        <v>1</v>
      </c>
      <c r="M25" s="100">
        <f t="shared" si="43"/>
        <v>5000</v>
      </c>
      <c r="N25" s="100">
        <f t="shared" si="43"/>
        <v>4000</v>
      </c>
      <c r="O25" s="100">
        <f t="shared" si="43"/>
        <v>1000</v>
      </c>
      <c r="P25" s="100">
        <f t="shared" ref="P25:Y25" si="44">SUM(P26:P33)</f>
        <v>8402</v>
      </c>
      <c r="Q25" s="100">
        <f t="shared" si="44"/>
        <v>7125</v>
      </c>
      <c r="R25" s="100">
        <f t="shared" si="44"/>
        <v>1277</v>
      </c>
      <c r="S25" s="100">
        <f t="shared" si="44"/>
        <v>6659</v>
      </c>
      <c r="T25" s="100">
        <f t="shared" si="44"/>
        <v>5039</v>
      </c>
      <c r="U25" s="100">
        <f t="shared" si="44"/>
        <v>1620</v>
      </c>
      <c r="V25" s="100">
        <f t="shared" si="44"/>
        <v>1743</v>
      </c>
      <c r="W25" s="100">
        <f t="shared" si="44"/>
        <v>2086</v>
      </c>
      <c r="X25" s="100">
        <f t="shared" si="44"/>
        <v>-343</v>
      </c>
      <c r="Y25" s="111"/>
    </row>
    <row r="26" ht="23.25" customHeight="1" spans="1:25">
      <c r="A26" s="99"/>
      <c r="B26" s="98" t="s">
        <v>49</v>
      </c>
      <c r="C26" s="98">
        <f t="shared" si="31"/>
        <v>-55</v>
      </c>
      <c r="D26" s="98">
        <f>VLOOKUP(B26,附件2!$B$10:$J$120,9,FALSE)</f>
        <v>46</v>
      </c>
      <c r="E26" s="98">
        <f>VLOOKUP(B26,附件2!$B$10:$K$120,10,FALSE)</f>
        <v>-101</v>
      </c>
      <c r="F26" s="98">
        <f t="shared" si="32"/>
        <v>2159</v>
      </c>
      <c r="G26" s="98">
        <f>VLOOKUP(B26,'[1]参阅件1-2创担贴息明细表'!B$11:AD$115,29,FALSE)</f>
        <v>1854</v>
      </c>
      <c r="H26" s="98">
        <f>VLOOKUP(B26,'[1]参阅件1-2创担贴息明细表'!B$11:AE$115,30,FALSE)</f>
        <v>305</v>
      </c>
      <c r="I26" s="98">
        <f t="shared" si="33"/>
        <v>2104</v>
      </c>
      <c r="J26" s="98">
        <f t="shared" si="34"/>
        <v>1900</v>
      </c>
      <c r="K26" s="98">
        <f t="shared" si="35"/>
        <v>204</v>
      </c>
      <c r="L26" s="104"/>
      <c r="M26" s="98">
        <f>N26+O26</f>
        <v>5000</v>
      </c>
      <c r="N26" s="98">
        <v>4000</v>
      </c>
      <c r="O26" s="98">
        <v>1000</v>
      </c>
      <c r="P26" s="98">
        <f t="shared" si="36"/>
        <v>7104</v>
      </c>
      <c r="Q26" s="98">
        <f t="shared" si="37"/>
        <v>5900</v>
      </c>
      <c r="R26" s="98">
        <f t="shared" si="38"/>
        <v>1204</v>
      </c>
      <c r="S26" s="98">
        <f t="shared" si="39"/>
        <v>5836</v>
      </c>
      <c r="T26" s="98">
        <f>VLOOKUP(B26,'[1]参阅件1-1测算总表'!B$10:AA$116,26,FALSE)</f>
        <v>4531</v>
      </c>
      <c r="U26" s="98">
        <f>VLOOKUP(B26,'[1]参阅件1-1测算总表'!B$10:AB$116,27,FALSE)</f>
        <v>1305</v>
      </c>
      <c r="V26" s="98">
        <f t="shared" si="40"/>
        <v>1268</v>
      </c>
      <c r="W26" s="98">
        <f t="shared" si="41"/>
        <v>1369</v>
      </c>
      <c r="X26" s="98">
        <f t="shared" si="42"/>
        <v>-101</v>
      </c>
      <c r="Y26" s="112" t="s">
        <v>50</v>
      </c>
    </row>
    <row r="27" ht="23.25" customHeight="1" spans="1:25">
      <c r="A27" s="99"/>
      <c r="B27" s="98" t="s">
        <v>51</v>
      </c>
      <c r="C27" s="98">
        <f t="shared" ref="C27:C33" si="45">D27+E27</f>
        <v>-37</v>
      </c>
      <c r="D27" s="98">
        <f>VLOOKUP(B27,附件2!$B$10:$J$120,9,FALSE)</f>
        <v>2</v>
      </c>
      <c r="E27" s="98">
        <f>VLOOKUP(B27,附件2!$B$10:$K$120,10,FALSE)</f>
        <v>-39</v>
      </c>
      <c r="F27" s="98">
        <f t="shared" ref="F27:F33" si="46">G27+H27</f>
        <v>292</v>
      </c>
      <c r="G27" s="98">
        <f>VLOOKUP(B27,'[1]参阅件1-2创担贴息明细表'!B$11:AD$115,29,FALSE)</f>
        <v>270</v>
      </c>
      <c r="H27" s="98">
        <f>VLOOKUP(B27,'[1]参阅件1-2创担贴息明细表'!B$11:AE$115,30,FALSE)</f>
        <v>22</v>
      </c>
      <c r="I27" s="98">
        <f t="shared" ref="I27:I33" si="47">J27+K27</f>
        <v>255</v>
      </c>
      <c r="J27" s="98">
        <f t="shared" ref="J27:J33" si="48">D27+G27</f>
        <v>272</v>
      </c>
      <c r="K27" s="98">
        <f t="shared" ref="K27:K33" si="49">E27+H27</f>
        <v>-17</v>
      </c>
      <c r="L27" s="104"/>
      <c r="M27" s="98"/>
      <c r="N27" s="98"/>
      <c r="O27" s="98"/>
      <c r="P27" s="98">
        <f t="shared" ref="P27:P33" si="50">Q27+R27</f>
        <v>255</v>
      </c>
      <c r="Q27" s="98">
        <f t="shared" ref="Q27:Q33" si="51">J27+L27+N27</f>
        <v>272</v>
      </c>
      <c r="R27" s="98">
        <f t="shared" ref="R27:R33" si="52">K27+O27</f>
        <v>-17</v>
      </c>
      <c r="S27" s="98">
        <f t="shared" ref="S27:S33" si="53">T27+U27</f>
        <v>92</v>
      </c>
      <c r="T27" s="98">
        <f>VLOOKUP(B27,'[1]参阅件1-1测算总表'!B$10:AA$116,26,FALSE)</f>
        <v>70</v>
      </c>
      <c r="U27" s="98">
        <f>VLOOKUP(B27,'[1]参阅件1-1测算总表'!B$10:AB$116,27,FALSE)</f>
        <v>22</v>
      </c>
      <c r="V27" s="98">
        <f t="shared" ref="V27:V33" si="54">W27+X27</f>
        <v>163</v>
      </c>
      <c r="W27" s="98">
        <f t="shared" ref="W27:W33" si="55">Q27-T27</f>
        <v>202</v>
      </c>
      <c r="X27" s="98">
        <f t="shared" ref="X27:X33" si="56">R27-U27</f>
        <v>-39</v>
      </c>
      <c r="Y27" s="113"/>
    </row>
    <row r="28" ht="23.25" customHeight="1" spans="1:25">
      <c r="A28" s="99"/>
      <c r="B28" s="98" t="s">
        <v>52</v>
      </c>
      <c r="C28" s="98">
        <f t="shared" si="45"/>
        <v>17</v>
      </c>
      <c r="D28" s="98">
        <f>VLOOKUP(B28,附件2!$B$10:$J$120,9,FALSE)</f>
        <v>6</v>
      </c>
      <c r="E28" s="98">
        <f>VLOOKUP(B28,附件2!$B$10:$K$120,10,FALSE)</f>
        <v>11</v>
      </c>
      <c r="F28" s="98">
        <f t="shared" si="46"/>
        <v>171</v>
      </c>
      <c r="G28" s="98">
        <f>VLOOKUP(B28,'[1]参阅件1-2创担贴息明细表'!B$11:AD$115,29,FALSE)</f>
        <v>147</v>
      </c>
      <c r="H28" s="98">
        <f>VLOOKUP(B28,'[1]参阅件1-2创担贴息明细表'!B$11:AE$115,30,FALSE)</f>
        <v>24</v>
      </c>
      <c r="I28" s="98">
        <f t="shared" si="47"/>
        <v>188</v>
      </c>
      <c r="J28" s="98">
        <f t="shared" si="48"/>
        <v>153</v>
      </c>
      <c r="K28" s="98">
        <f t="shared" si="49"/>
        <v>35</v>
      </c>
      <c r="L28" s="104">
        <f>VLOOKUP(B28,'[3]参阅件1-1测算总表'!B$10:S$114,18,FALSE)</f>
        <v>1</v>
      </c>
      <c r="M28" s="98"/>
      <c r="N28" s="98"/>
      <c r="O28" s="98"/>
      <c r="P28" s="98">
        <f t="shared" si="50"/>
        <v>189</v>
      </c>
      <c r="Q28" s="98">
        <f t="shared" si="51"/>
        <v>154</v>
      </c>
      <c r="R28" s="98">
        <f t="shared" si="52"/>
        <v>35</v>
      </c>
      <c r="S28" s="98">
        <f t="shared" si="53"/>
        <v>69</v>
      </c>
      <c r="T28" s="98">
        <f>VLOOKUP(B28,'[1]参阅件1-1测算总表'!B$10:AA$116,26,FALSE)</f>
        <v>45</v>
      </c>
      <c r="U28" s="98">
        <f>VLOOKUP(B28,'[1]参阅件1-1测算总表'!B$10:AB$116,27,FALSE)</f>
        <v>24</v>
      </c>
      <c r="V28" s="98">
        <f t="shared" si="54"/>
        <v>120</v>
      </c>
      <c r="W28" s="98">
        <f t="shared" si="55"/>
        <v>109</v>
      </c>
      <c r="X28" s="98">
        <f t="shared" si="56"/>
        <v>11</v>
      </c>
      <c r="Y28" s="113"/>
    </row>
    <row r="29" ht="23.25" customHeight="1" spans="1:25">
      <c r="A29" s="99"/>
      <c r="B29" s="98" t="s">
        <v>53</v>
      </c>
      <c r="C29" s="98">
        <f t="shared" si="45"/>
        <v>-25</v>
      </c>
      <c r="D29" s="98">
        <f>VLOOKUP(B29,附件2!$B$10:$J$120,9,FALSE)</f>
        <v>15</v>
      </c>
      <c r="E29" s="98">
        <f>VLOOKUP(B29,附件2!$B$10:$K$120,10,FALSE)</f>
        <v>-40</v>
      </c>
      <c r="F29" s="98">
        <f t="shared" si="46"/>
        <v>82</v>
      </c>
      <c r="G29" s="98">
        <f>VLOOKUP(B29,'[1]参阅件1-2创担贴息明细表'!B$11:AD$115,29,FALSE)</f>
        <v>72</v>
      </c>
      <c r="H29" s="98">
        <f>VLOOKUP(B29,'[1]参阅件1-2创担贴息明细表'!B$11:AE$115,30,FALSE)</f>
        <v>10</v>
      </c>
      <c r="I29" s="98">
        <f t="shared" si="47"/>
        <v>57</v>
      </c>
      <c r="J29" s="98">
        <f t="shared" si="48"/>
        <v>87</v>
      </c>
      <c r="K29" s="98">
        <f t="shared" si="49"/>
        <v>-30</v>
      </c>
      <c r="L29" s="104"/>
      <c r="M29" s="98"/>
      <c r="N29" s="98"/>
      <c r="O29" s="98"/>
      <c r="P29" s="98">
        <f t="shared" si="50"/>
        <v>57</v>
      </c>
      <c r="Q29" s="98">
        <f t="shared" si="51"/>
        <v>87</v>
      </c>
      <c r="R29" s="98">
        <f t="shared" si="52"/>
        <v>-30</v>
      </c>
      <c r="S29" s="98">
        <f t="shared" si="53"/>
        <v>46</v>
      </c>
      <c r="T29" s="98">
        <f>VLOOKUP(B29,'[1]参阅件1-1测算总表'!B$10:AA$116,26,FALSE)</f>
        <v>36</v>
      </c>
      <c r="U29" s="98">
        <f>VLOOKUP(B29,'[1]参阅件1-1测算总表'!B$10:AB$116,27,FALSE)</f>
        <v>10</v>
      </c>
      <c r="V29" s="98">
        <f t="shared" si="54"/>
        <v>11</v>
      </c>
      <c r="W29" s="98">
        <f t="shared" si="55"/>
        <v>51</v>
      </c>
      <c r="X29" s="98">
        <f t="shared" si="56"/>
        <v>-40</v>
      </c>
      <c r="Y29" s="113"/>
    </row>
    <row r="30" ht="23.25" customHeight="1" spans="1:25">
      <c r="A30" s="99"/>
      <c r="B30" s="98" t="s">
        <v>54</v>
      </c>
      <c r="C30" s="98">
        <f t="shared" si="45"/>
        <v>-41</v>
      </c>
      <c r="D30" s="98">
        <f>VLOOKUP(B30,附件2!$B$10:$J$120,9,FALSE)</f>
        <v>-11</v>
      </c>
      <c r="E30" s="98">
        <f>VLOOKUP(B30,附件2!$B$10:$K$120,10,FALSE)</f>
        <v>-30</v>
      </c>
      <c r="F30" s="98">
        <f t="shared" si="46"/>
        <v>192</v>
      </c>
      <c r="G30" s="98">
        <f>VLOOKUP(B30,'[1]参阅件1-2创担贴息明细表'!B$11:AD$115,29,FALSE)</f>
        <v>162</v>
      </c>
      <c r="H30" s="98">
        <f>VLOOKUP(B30,'[1]参阅件1-2创担贴息明细表'!B$11:AE$115,30,FALSE)</f>
        <v>30</v>
      </c>
      <c r="I30" s="98">
        <f t="shared" si="47"/>
        <v>151</v>
      </c>
      <c r="J30" s="98">
        <f t="shared" si="48"/>
        <v>151</v>
      </c>
      <c r="K30" s="98">
        <f t="shared" si="49"/>
        <v>0</v>
      </c>
      <c r="L30" s="104"/>
      <c r="M30" s="98"/>
      <c r="N30" s="98"/>
      <c r="O30" s="98"/>
      <c r="P30" s="98">
        <f t="shared" si="50"/>
        <v>151</v>
      </c>
      <c r="Q30" s="98">
        <f t="shared" si="51"/>
        <v>151</v>
      </c>
      <c r="R30" s="98">
        <f t="shared" si="52"/>
        <v>0</v>
      </c>
      <c r="S30" s="98">
        <f t="shared" si="53"/>
        <v>101</v>
      </c>
      <c r="T30" s="98">
        <f>VLOOKUP(B30,'[1]参阅件1-1测算总表'!B$10:AA$116,26,FALSE)</f>
        <v>71</v>
      </c>
      <c r="U30" s="98">
        <f>VLOOKUP(B30,'[1]参阅件1-1测算总表'!B$10:AB$116,27,FALSE)</f>
        <v>30</v>
      </c>
      <c r="V30" s="98">
        <f t="shared" si="54"/>
        <v>50</v>
      </c>
      <c r="W30" s="98">
        <f t="shared" si="55"/>
        <v>80</v>
      </c>
      <c r="X30" s="98">
        <f t="shared" si="56"/>
        <v>-30</v>
      </c>
      <c r="Y30" s="113"/>
    </row>
    <row r="31" ht="23.25" customHeight="1" spans="1:25">
      <c r="A31" s="99"/>
      <c r="B31" s="98" t="s">
        <v>55</v>
      </c>
      <c r="C31" s="98">
        <f t="shared" si="45"/>
        <v>-200</v>
      </c>
      <c r="D31" s="98">
        <f>VLOOKUP(B31,附件2!$B$10:$J$120,9,FALSE)</f>
        <v>-82</v>
      </c>
      <c r="E31" s="98">
        <f>VLOOKUP(B31,附件2!$B$10:$K$120,10,FALSE)</f>
        <v>-118</v>
      </c>
      <c r="F31" s="98">
        <f t="shared" si="46"/>
        <v>431</v>
      </c>
      <c r="G31" s="98">
        <f>VLOOKUP(B31,'[1]参阅件1-2创担贴息明细表'!B$11:AD$115,29,FALSE)</f>
        <v>256</v>
      </c>
      <c r="H31" s="98">
        <f>VLOOKUP(B31,'[1]参阅件1-2创担贴息明细表'!B$11:AE$115,30,FALSE)</f>
        <v>175</v>
      </c>
      <c r="I31" s="98">
        <f t="shared" si="47"/>
        <v>231</v>
      </c>
      <c r="J31" s="98">
        <f t="shared" si="48"/>
        <v>174</v>
      </c>
      <c r="K31" s="98">
        <f t="shared" si="49"/>
        <v>57</v>
      </c>
      <c r="L31" s="104"/>
      <c r="M31" s="98"/>
      <c r="N31" s="98"/>
      <c r="O31" s="98"/>
      <c r="P31" s="98">
        <f t="shared" si="50"/>
        <v>231</v>
      </c>
      <c r="Q31" s="98">
        <f t="shared" si="51"/>
        <v>174</v>
      </c>
      <c r="R31" s="98">
        <f t="shared" si="52"/>
        <v>57</v>
      </c>
      <c r="S31" s="98">
        <f t="shared" si="53"/>
        <v>338</v>
      </c>
      <c r="T31" s="98">
        <f>VLOOKUP(B31,'[1]参阅件1-1测算总表'!B$10:AA$116,26,FALSE)</f>
        <v>163</v>
      </c>
      <c r="U31" s="98">
        <f>VLOOKUP(B31,'[1]参阅件1-1测算总表'!B$10:AB$116,27,FALSE)</f>
        <v>175</v>
      </c>
      <c r="V31" s="98">
        <f t="shared" si="54"/>
        <v>-107</v>
      </c>
      <c r="W31" s="98">
        <f t="shared" si="55"/>
        <v>11</v>
      </c>
      <c r="X31" s="98">
        <f t="shared" si="56"/>
        <v>-118</v>
      </c>
      <c r="Y31" s="113"/>
    </row>
    <row r="32" ht="23.25" customHeight="1" spans="1:25">
      <c r="A32" s="99"/>
      <c r="B32" s="98" t="s">
        <v>56</v>
      </c>
      <c r="C32" s="98">
        <f t="shared" si="45"/>
        <v>21</v>
      </c>
      <c r="D32" s="98">
        <f>VLOOKUP(B32,附件2!$B$10:$J$120,9,FALSE)</f>
        <v>22</v>
      </c>
      <c r="E32" s="98">
        <f>VLOOKUP(B32,附件2!$B$10:$K$120,10,FALSE)</f>
        <v>-1</v>
      </c>
      <c r="F32" s="98">
        <f t="shared" si="46"/>
        <v>255</v>
      </c>
      <c r="G32" s="98">
        <f>VLOOKUP(B32,'[1]参阅件1-2创担贴息明细表'!B$11:AD$115,29,FALSE)</f>
        <v>234</v>
      </c>
      <c r="H32" s="98">
        <f>VLOOKUP(B32,'[1]参阅件1-2创担贴息明细表'!B$11:AE$115,30,FALSE)</f>
        <v>21</v>
      </c>
      <c r="I32" s="98">
        <f t="shared" si="47"/>
        <v>276</v>
      </c>
      <c r="J32" s="98">
        <f t="shared" si="48"/>
        <v>256</v>
      </c>
      <c r="K32" s="98">
        <f t="shared" si="49"/>
        <v>20</v>
      </c>
      <c r="L32" s="104"/>
      <c r="M32" s="98"/>
      <c r="N32" s="98"/>
      <c r="O32" s="98"/>
      <c r="P32" s="98">
        <f t="shared" si="50"/>
        <v>276</v>
      </c>
      <c r="Q32" s="98">
        <f t="shared" si="51"/>
        <v>256</v>
      </c>
      <c r="R32" s="98">
        <f t="shared" si="52"/>
        <v>20</v>
      </c>
      <c r="S32" s="98">
        <f t="shared" si="53"/>
        <v>86</v>
      </c>
      <c r="T32" s="98">
        <f>VLOOKUP(B32,'[1]参阅件1-1测算总表'!B$10:AA$116,26,FALSE)</f>
        <v>65</v>
      </c>
      <c r="U32" s="98">
        <f>VLOOKUP(B32,'[1]参阅件1-1测算总表'!B$10:AB$116,27,FALSE)</f>
        <v>21</v>
      </c>
      <c r="V32" s="98">
        <f t="shared" si="54"/>
        <v>190</v>
      </c>
      <c r="W32" s="98">
        <f t="shared" si="55"/>
        <v>191</v>
      </c>
      <c r="X32" s="98">
        <f t="shared" si="56"/>
        <v>-1</v>
      </c>
      <c r="Y32" s="113"/>
    </row>
    <row r="33" ht="23.25" customHeight="1" spans="1:25">
      <c r="A33" s="99"/>
      <c r="B33" s="98" t="s">
        <v>57</v>
      </c>
      <c r="C33" s="98">
        <f t="shared" si="45"/>
        <v>-20</v>
      </c>
      <c r="D33" s="98">
        <f>VLOOKUP(B33,附件2!$B$10:$J$120,9,FALSE)</f>
        <v>5</v>
      </c>
      <c r="E33" s="98">
        <f>VLOOKUP(B33,附件2!$B$10:$K$120,10,FALSE)</f>
        <v>-25</v>
      </c>
      <c r="F33" s="98">
        <f t="shared" si="46"/>
        <v>159</v>
      </c>
      <c r="G33" s="98">
        <f>VLOOKUP(B33,'[1]参阅件1-2创担贴息明细表'!B$11:AD$115,29,FALSE)</f>
        <v>126</v>
      </c>
      <c r="H33" s="98">
        <f>VLOOKUP(B33,'[1]参阅件1-2创担贴息明细表'!B$11:AE$115,30,FALSE)</f>
        <v>33</v>
      </c>
      <c r="I33" s="98">
        <f t="shared" si="47"/>
        <v>139</v>
      </c>
      <c r="J33" s="98">
        <f t="shared" si="48"/>
        <v>131</v>
      </c>
      <c r="K33" s="98">
        <f t="shared" si="49"/>
        <v>8</v>
      </c>
      <c r="L33" s="104"/>
      <c r="M33" s="98"/>
      <c r="N33" s="98"/>
      <c r="O33" s="98"/>
      <c r="P33" s="98">
        <f t="shared" si="50"/>
        <v>139</v>
      </c>
      <c r="Q33" s="98">
        <f t="shared" si="51"/>
        <v>131</v>
      </c>
      <c r="R33" s="98">
        <f t="shared" si="52"/>
        <v>8</v>
      </c>
      <c r="S33" s="98">
        <f t="shared" si="53"/>
        <v>91</v>
      </c>
      <c r="T33" s="98">
        <f>VLOOKUP(B33,'[1]参阅件1-1测算总表'!B$10:AA$116,26,FALSE)</f>
        <v>58</v>
      </c>
      <c r="U33" s="98">
        <f>VLOOKUP(B33,'[1]参阅件1-1测算总表'!B$10:AB$116,27,FALSE)</f>
        <v>33</v>
      </c>
      <c r="V33" s="98">
        <f t="shared" si="54"/>
        <v>48</v>
      </c>
      <c r="W33" s="98">
        <f t="shared" si="55"/>
        <v>73</v>
      </c>
      <c r="X33" s="98">
        <f t="shared" si="56"/>
        <v>-25</v>
      </c>
      <c r="Y33" s="113"/>
    </row>
    <row r="34" s="83" customFormat="1" ht="23.25" customHeight="1" spans="1:25">
      <c r="A34" s="102" t="s">
        <v>58</v>
      </c>
      <c r="B34" s="100" t="s">
        <v>59</v>
      </c>
      <c r="C34" s="100">
        <f t="shared" ref="C34:R34" si="57">SUM(C35:C44)</f>
        <v>-2394</v>
      </c>
      <c r="D34" s="100">
        <f t="shared" si="57"/>
        <v>-1344</v>
      </c>
      <c r="E34" s="100">
        <f t="shared" si="57"/>
        <v>-1050</v>
      </c>
      <c r="F34" s="100">
        <f t="shared" si="57"/>
        <v>5732</v>
      </c>
      <c r="G34" s="100">
        <f t="shared" si="57"/>
        <v>3184</v>
      </c>
      <c r="H34" s="100">
        <f t="shared" si="57"/>
        <v>2548</v>
      </c>
      <c r="I34" s="100">
        <f t="shared" si="57"/>
        <v>3338</v>
      </c>
      <c r="J34" s="100">
        <f t="shared" si="57"/>
        <v>1840</v>
      </c>
      <c r="K34" s="100">
        <f t="shared" si="57"/>
        <v>1498</v>
      </c>
      <c r="L34" s="100">
        <f t="shared" si="57"/>
        <v>6</v>
      </c>
      <c r="M34" s="100"/>
      <c r="N34" s="100"/>
      <c r="O34" s="100"/>
      <c r="P34" s="100">
        <f t="shared" ref="P34:Y34" si="58">SUM(P35:P44)</f>
        <v>3344</v>
      </c>
      <c r="Q34" s="100">
        <f t="shared" si="58"/>
        <v>1846</v>
      </c>
      <c r="R34" s="100">
        <f t="shared" si="58"/>
        <v>1498</v>
      </c>
      <c r="S34" s="100">
        <f t="shared" si="58"/>
        <v>4428</v>
      </c>
      <c r="T34" s="100">
        <f t="shared" si="58"/>
        <v>1880</v>
      </c>
      <c r="U34" s="100">
        <f t="shared" si="58"/>
        <v>2548</v>
      </c>
      <c r="V34" s="100">
        <f t="shared" si="58"/>
        <v>-1084</v>
      </c>
      <c r="W34" s="100">
        <f t="shared" si="58"/>
        <v>-34</v>
      </c>
      <c r="X34" s="100">
        <f t="shared" si="58"/>
        <v>-1050</v>
      </c>
      <c r="Y34" s="111"/>
    </row>
    <row r="35" ht="23.25" customHeight="1" spans="1:25">
      <c r="A35" s="103"/>
      <c r="B35" s="98" t="s">
        <v>60</v>
      </c>
      <c r="C35" s="98">
        <f>D35+E35</f>
        <v>-42</v>
      </c>
      <c r="D35" s="98">
        <f>VLOOKUP(B35,附件2!$B$10:$J$120,9,FALSE)</f>
        <v>-14</v>
      </c>
      <c r="E35" s="98">
        <f>VLOOKUP(B35,附件2!$B$10:$K$120,10,FALSE)</f>
        <v>-28</v>
      </c>
      <c r="F35" s="98">
        <f>G35+H35</f>
        <v>207</v>
      </c>
      <c r="G35" s="98">
        <f>VLOOKUP(B35,'[1]参阅件1-2创担贴息明细表'!B$11:AD$115,29,FALSE)</f>
        <v>152</v>
      </c>
      <c r="H35" s="98">
        <f>VLOOKUP(B35,'[1]参阅件1-2创担贴息明细表'!B$11:AE$115,30,FALSE)</f>
        <v>55</v>
      </c>
      <c r="I35" s="98">
        <f>J35+K35</f>
        <v>165</v>
      </c>
      <c r="J35" s="98">
        <f>D35+G35</f>
        <v>138</v>
      </c>
      <c r="K35" s="98">
        <f>E35+H35</f>
        <v>27</v>
      </c>
      <c r="L35" s="104"/>
      <c r="M35" s="98"/>
      <c r="N35" s="98"/>
      <c r="O35" s="98"/>
      <c r="P35" s="98">
        <f>Q35+R35</f>
        <v>165</v>
      </c>
      <c r="Q35" s="98">
        <f>J35+L35+N35</f>
        <v>138</v>
      </c>
      <c r="R35" s="98">
        <f>K35+O35</f>
        <v>27</v>
      </c>
      <c r="S35" s="98">
        <f>T35+U35</f>
        <v>123</v>
      </c>
      <c r="T35" s="98">
        <f>VLOOKUP(B35,'[1]参阅件1-1测算总表'!B$10:AA$116,26,FALSE)</f>
        <v>68</v>
      </c>
      <c r="U35" s="98">
        <f>VLOOKUP(B35,'[1]参阅件1-1测算总表'!B$10:AB$116,27,FALSE)</f>
        <v>55</v>
      </c>
      <c r="V35" s="98">
        <f>W35+X35</f>
        <v>42</v>
      </c>
      <c r="W35" s="98">
        <f>Q35-T35</f>
        <v>70</v>
      </c>
      <c r="X35" s="98">
        <f>R35-U35</f>
        <v>-28</v>
      </c>
      <c r="Y35" s="113"/>
    </row>
    <row r="36" ht="23.25" customHeight="1" spans="1:25">
      <c r="A36" s="103"/>
      <c r="B36" s="98" t="s">
        <v>61</v>
      </c>
      <c r="C36" s="98">
        <f t="shared" ref="C36:C44" si="59">D36+E36</f>
        <v>-35</v>
      </c>
      <c r="D36" s="98">
        <f>VLOOKUP(B36,附件2!$B$10:$J$120,9,FALSE)</f>
        <v>-64</v>
      </c>
      <c r="E36" s="98">
        <f>VLOOKUP(B36,附件2!$B$10:$K$120,10,FALSE)</f>
        <v>29</v>
      </c>
      <c r="F36" s="98">
        <f t="shared" ref="F36:F44" si="60">G36+H36</f>
        <v>587</v>
      </c>
      <c r="G36" s="98">
        <f>VLOOKUP(B36,'[1]参阅件1-2创担贴息明细表'!B$11:AD$115,29,FALSE)</f>
        <v>396</v>
      </c>
      <c r="H36" s="98">
        <f>VLOOKUP(B36,'[1]参阅件1-2创担贴息明细表'!B$11:AE$115,30,FALSE)</f>
        <v>191</v>
      </c>
      <c r="I36" s="98">
        <f t="shared" ref="I36:I44" si="61">J36+K36</f>
        <v>552</v>
      </c>
      <c r="J36" s="98">
        <f t="shared" ref="J36:J44" si="62">D36+G36</f>
        <v>332</v>
      </c>
      <c r="K36" s="98">
        <f t="shared" ref="K36:K44" si="63">E36+H36</f>
        <v>220</v>
      </c>
      <c r="L36" s="104">
        <f>VLOOKUP(B36,'[3]参阅件1-1测算总表'!B$10:S$114,18,FALSE)</f>
        <v>1</v>
      </c>
      <c r="M36" s="98"/>
      <c r="N36" s="98"/>
      <c r="O36" s="98"/>
      <c r="P36" s="98">
        <f t="shared" ref="P36:P44" si="64">Q36+R36</f>
        <v>553</v>
      </c>
      <c r="Q36" s="98">
        <f t="shared" ref="Q36:Q44" si="65">J36+L36+N36</f>
        <v>333</v>
      </c>
      <c r="R36" s="98">
        <f t="shared" ref="R36:R44" si="66">K36+O36</f>
        <v>220</v>
      </c>
      <c r="S36" s="98">
        <f t="shared" ref="S36:S44" si="67">T36+U36</f>
        <v>405</v>
      </c>
      <c r="T36" s="98">
        <f>VLOOKUP(B36,'[1]参阅件1-1测算总表'!B$10:AA$116,26,FALSE)</f>
        <v>214</v>
      </c>
      <c r="U36" s="98">
        <f>VLOOKUP(B36,'[1]参阅件1-1测算总表'!B$10:AB$116,27,FALSE)</f>
        <v>191</v>
      </c>
      <c r="V36" s="98">
        <f t="shared" ref="V36:V44" si="68">W36+X36</f>
        <v>148</v>
      </c>
      <c r="W36" s="98">
        <f t="shared" ref="W36:W44" si="69">Q36-T36</f>
        <v>119</v>
      </c>
      <c r="X36" s="98">
        <f t="shared" ref="X36:X44" si="70">R36-U36</f>
        <v>29</v>
      </c>
      <c r="Y36" s="113"/>
    </row>
    <row r="37" ht="23.25" customHeight="1" spans="1:25">
      <c r="A37" s="103"/>
      <c r="B37" s="98" t="s">
        <v>62</v>
      </c>
      <c r="C37" s="98">
        <f t="shared" si="59"/>
        <v>-239</v>
      </c>
      <c r="D37" s="98">
        <f>VLOOKUP(B37,附件2!$B$10:$J$120,9,FALSE)</f>
        <v>-95</v>
      </c>
      <c r="E37" s="98">
        <f>VLOOKUP(B37,附件2!$B$10:$K$120,10,FALSE)</f>
        <v>-144</v>
      </c>
      <c r="F37" s="98">
        <f t="shared" si="60"/>
        <v>704</v>
      </c>
      <c r="G37" s="98">
        <f>VLOOKUP(B37,'[1]参阅件1-2创担贴息明细表'!B$11:AD$115,29,FALSE)</f>
        <v>287</v>
      </c>
      <c r="H37" s="98">
        <f>VLOOKUP(B37,'[1]参阅件1-2创担贴息明细表'!B$11:AE$115,30,FALSE)</f>
        <v>417</v>
      </c>
      <c r="I37" s="98">
        <f t="shared" si="61"/>
        <v>465</v>
      </c>
      <c r="J37" s="98">
        <f t="shared" si="62"/>
        <v>192</v>
      </c>
      <c r="K37" s="98">
        <f t="shared" si="63"/>
        <v>273</v>
      </c>
      <c r="L37" s="104"/>
      <c r="M37" s="98"/>
      <c r="N37" s="98"/>
      <c r="O37" s="98"/>
      <c r="P37" s="98">
        <f t="shared" si="64"/>
        <v>465</v>
      </c>
      <c r="Q37" s="98">
        <f t="shared" si="65"/>
        <v>192</v>
      </c>
      <c r="R37" s="98">
        <f t="shared" si="66"/>
        <v>273</v>
      </c>
      <c r="S37" s="98">
        <f t="shared" si="67"/>
        <v>652</v>
      </c>
      <c r="T37" s="98">
        <f>VLOOKUP(B37,'[1]参阅件1-1测算总表'!B$10:AA$116,26,FALSE)</f>
        <v>235</v>
      </c>
      <c r="U37" s="98">
        <f>VLOOKUP(B37,'[1]参阅件1-1测算总表'!B$10:AB$116,27,FALSE)</f>
        <v>417</v>
      </c>
      <c r="V37" s="98">
        <f t="shared" si="68"/>
        <v>-187</v>
      </c>
      <c r="W37" s="98">
        <f t="shared" si="69"/>
        <v>-43</v>
      </c>
      <c r="X37" s="98">
        <f t="shared" si="70"/>
        <v>-144</v>
      </c>
      <c r="Y37" s="113"/>
    </row>
    <row r="38" ht="23.25" customHeight="1" spans="1:25">
      <c r="A38" s="103"/>
      <c r="B38" s="98" t="s">
        <v>63</v>
      </c>
      <c r="C38" s="98">
        <f t="shared" si="59"/>
        <v>-194</v>
      </c>
      <c r="D38" s="98">
        <f>VLOOKUP(B38,附件2!$B$10:$J$120,9,FALSE)</f>
        <v>-52</v>
      </c>
      <c r="E38" s="98">
        <f>VLOOKUP(B38,附件2!$B$10:$K$120,10,FALSE)</f>
        <v>-142</v>
      </c>
      <c r="F38" s="98">
        <f t="shared" si="60"/>
        <v>536</v>
      </c>
      <c r="G38" s="98">
        <f>VLOOKUP(B38,'[1]参阅件1-2创担贴息明细表'!B$11:AD$115,29,FALSE)</f>
        <v>270</v>
      </c>
      <c r="H38" s="98">
        <f>VLOOKUP(B38,'[1]参阅件1-2创担贴息明细表'!B$11:AE$115,30,FALSE)</f>
        <v>266</v>
      </c>
      <c r="I38" s="98">
        <f t="shared" si="61"/>
        <v>342</v>
      </c>
      <c r="J38" s="98">
        <f t="shared" si="62"/>
        <v>218</v>
      </c>
      <c r="K38" s="98">
        <f t="shared" si="63"/>
        <v>124</v>
      </c>
      <c r="L38" s="104"/>
      <c r="M38" s="98"/>
      <c r="N38" s="98"/>
      <c r="O38" s="98"/>
      <c r="P38" s="98">
        <f t="shared" si="64"/>
        <v>342</v>
      </c>
      <c r="Q38" s="98">
        <f t="shared" si="65"/>
        <v>218</v>
      </c>
      <c r="R38" s="98">
        <f t="shared" si="66"/>
        <v>124</v>
      </c>
      <c r="S38" s="98">
        <f t="shared" si="67"/>
        <v>427</v>
      </c>
      <c r="T38" s="98">
        <f>VLOOKUP(B38,'[1]参阅件1-1测算总表'!B$10:AA$116,26,FALSE)</f>
        <v>161</v>
      </c>
      <c r="U38" s="98">
        <f>VLOOKUP(B38,'[1]参阅件1-1测算总表'!B$10:AB$116,27,FALSE)</f>
        <v>266</v>
      </c>
      <c r="V38" s="98">
        <f t="shared" si="68"/>
        <v>-85</v>
      </c>
      <c r="W38" s="98">
        <f t="shared" si="69"/>
        <v>57</v>
      </c>
      <c r="X38" s="98">
        <f t="shared" si="70"/>
        <v>-142</v>
      </c>
      <c r="Y38" s="113"/>
    </row>
    <row r="39" ht="23.25" customHeight="1" spans="1:25">
      <c r="A39" s="103"/>
      <c r="B39" s="98" t="s">
        <v>64</v>
      </c>
      <c r="C39" s="98">
        <f t="shared" si="59"/>
        <v>-168</v>
      </c>
      <c r="D39" s="98">
        <f>VLOOKUP(B39,附件2!$B$10:$J$120,9,FALSE)</f>
        <v>-126</v>
      </c>
      <c r="E39" s="98">
        <f>VLOOKUP(B39,附件2!$B$10:$K$120,10,FALSE)</f>
        <v>-42</v>
      </c>
      <c r="F39" s="98">
        <f t="shared" si="60"/>
        <v>519</v>
      </c>
      <c r="G39" s="98">
        <f>VLOOKUP(B39,'[1]参阅件1-2创担贴息明细表'!B$11:AD$115,29,FALSE)</f>
        <v>344</v>
      </c>
      <c r="H39" s="98">
        <f>VLOOKUP(B39,'[1]参阅件1-2创担贴息明细表'!B$11:AE$115,30,FALSE)</f>
        <v>175</v>
      </c>
      <c r="I39" s="98">
        <f t="shared" si="61"/>
        <v>351</v>
      </c>
      <c r="J39" s="98">
        <f t="shared" si="62"/>
        <v>218</v>
      </c>
      <c r="K39" s="98">
        <f t="shared" si="63"/>
        <v>133</v>
      </c>
      <c r="L39" s="104"/>
      <c r="M39" s="98"/>
      <c r="N39" s="98"/>
      <c r="O39" s="98"/>
      <c r="P39" s="98">
        <f t="shared" si="64"/>
        <v>351</v>
      </c>
      <c r="Q39" s="98">
        <f t="shared" si="65"/>
        <v>218</v>
      </c>
      <c r="R39" s="98">
        <f t="shared" si="66"/>
        <v>133</v>
      </c>
      <c r="S39" s="98">
        <f t="shared" si="67"/>
        <v>303</v>
      </c>
      <c r="T39" s="98">
        <f>VLOOKUP(B39,'[1]参阅件1-1测算总表'!B$10:AA$116,26,FALSE)</f>
        <v>128</v>
      </c>
      <c r="U39" s="98">
        <f>VLOOKUP(B39,'[1]参阅件1-1测算总表'!B$10:AB$116,27,FALSE)</f>
        <v>175</v>
      </c>
      <c r="V39" s="98">
        <f t="shared" si="68"/>
        <v>48</v>
      </c>
      <c r="W39" s="98">
        <f t="shared" si="69"/>
        <v>90</v>
      </c>
      <c r="X39" s="98">
        <f t="shared" si="70"/>
        <v>-42</v>
      </c>
      <c r="Y39" s="113"/>
    </row>
    <row r="40" ht="23.25" customHeight="1" spans="1:25">
      <c r="A40" s="103"/>
      <c r="B40" s="98" t="s">
        <v>65</v>
      </c>
      <c r="C40" s="98">
        <f t="shared" si="59"/>
        <v>-1199</v>
      </c>
      <c r="D40" s="98">
        <f>VLOOKUP(B40,附件2!$B$10:$J$120,9,FALSE)</f>
        <v>-594</v>
      </c>
      <c r="E40" s="98">
        <f>VLOOKUP(B40,附件2!$B$10:$K$120,10,FALSE)</f>
        <v>-605</v>
      </c>
      <c r="F40" s="98">
        <f t="shared" si="60"/>
        <v>1387</v>
      </c>
      <c r="G40" s="98">
        <f>VLOOKUP(B40,'[1]参阅件1-2创担贴息明细表'!B$11:AD$115,29,FALSE)</f>
        <v>657</v>
      </c>
      <c r="H40" s="98">
        <f>VLOOKUP(B40,'[1]参阅件1-2创担贴息明细表'!B$11:AE$115,30,FALSE)</f>
        <v>730</v>
      </c>
      <c r="I40" s="98">
        <f t="shared" si="61"/>
        <v>188</v>
      </c>
      <c r="J40" s="98">
        <f t="shared" si="62"/>
        <v>63</v>
      </c>
      <c r="K40" s="98">
        <f t="shared" si="63"/>
        <v>125</v>
      </c>
      <c r="L40" s="104">
        <f>VLOOKUP(B40,'[3]参阅件1-1测算总表'!B$10:S$114,18,FALSE)</f>
        <v>1</v>
      </c>
      <c r="M40" s="98"/>
      <c r="N40" s="98"/>
      <c r="O40" s="98"/>
      <c r="P40" s="98">
        <f t="shared" si="64"/>
        <v>189</v>
      </c>
      <c r="Q40" s="98">
        <f t="shared" si="65"/>
        <v>64</v>
      </c>
      <c r="R40" s="98">
        <f t="shared" si="66"/>
        <v>125</v>
      </c>
      <c r="S40" s="98">
        <f t="shared" si="67"/>
        <v>1163</v>
      </c>
      <c r="T40" s="98">
        <f>VLOOKUP(B40,'[1]参阅件1-1测算总表'!B$10:AA$116,26,FALSE)</f>
        <v>433</v>
      </c>
      <c r="U40" s="98">
        <f>VLOOKUP(B40,'[1]参阅件1-1测算总表'!B$10:AB$116,27,FALSE)</f>
        <v>730</v>
      </c>
      <c r="V40" s="98">
        <f t="shared" si="68"/>
        <v>-974</v>
      </c>
      <c r="W40" s="98">
        <f t="shared" si="69"/>
        <v>-369</v>
      </c>
      <c r="X40" s="98">
        <f t="shared" si="70"/>
        <v>-605</v>
      </c>
      <c r="Y40" s="113"/>
    </row>
    <row r="41" ht="23.25" customHeight="1" spans="1:25">
      <c r="A41" s="103"/>
      <c r="B41" s="98" t="s">
        <v>66</v>
      </c>
      <c r="C41" s="98">
        <f t="shared" si="59"/>
        <v>-65</v>
      </c>
      <c r="D41" s="98">
        <f>VLOOKUP(B41,附件2!$B$10:$J$120,9,FALSE)</f>
        <v>-10</v>
      </c>
      <c r="E41" s="98">
        <f>VLOOKUP(B41,附件2!$B$10:$K$120,10,FALSE)</f>
        <v>-55</v>
      </c>
      <c r="F41" s="98">
        <f t="shared" si="60"/>
        <v>390</v>
      </c>
      <c r="G41" s="98">
        <f>VLOOKUP(B41,'[1]参阅件1-2创担贴息明细表'!B$11:AD$115,29,FALSE)</f>
        <v>288</v>
      </c>
      <c r="H41" s="98">
        <f>VLOOKUP(B41,'[1]参阅件1-2创担贴息明细表'!B$11:AE$115,30,FALSE)</f>
        <v>102</v>
      </c>
      <c r="I41" s="98">
        <f t="shared" si="61"/>
        <v>325</v>
      </c>
      <c r="J41" s="98">
        <f t="shared" si="62"/>
        <v>278</v>
      </c>
      <c r="K41" s="98">
        <f t="shared" si="63"/>
        <v>47</v>
      </c>
      <c r="L41" s="104"/>
      <c r="M41" s="98"/>
      <c r="N41" s="98"/>
      <c r="O41" s="98"/>
      <c r="P41" s="98">
        <f t="shared" si="64"/>
        <v>325</v>
      </c>
      <c r="Q41" s="98">
        <f t="shared" si="65"/>
        <v>278</v>
      </c>
      <c r="R41" s="98">
        <f t="shared" si="66"/>
        <v>47</v>
      </c>
      <c r="S41" s="98">
        <f t="shared" si="67"/>
        <v>245</v>
      </c>
      <c r="T41" s="98">
        <f>VLOOKUP(B41,'[1]参阅件1-1测算总表'!B$10:AA$116,26,FALSE)</f>
        <v>143</v>
      </c>
      <c r="U41" s="98">
        <f>VLOOKUP(B41,'[1]参阅件1-1测算总表'!B$10:AB$116,27,FALSE)</f>
        <v>102</v>
      </c>
      <c r="V41" s="98">
        <f t="shared" si="68"/>
        <v>80</v>
      </c>
      <c r="W41" s="98">
        <f t="shared" si="69"/>
        <v>135</v>
      </c>
      <c r="X41" s="98">
        <f t="shared" si="70"/>
        <v>-55</v>
      </c>
      <c r="Y41" s="113"/>
    </row>
    <row r="42" ht="23.25" customHeight="1" spans="1:25">
      <c r="A42" s="103"/>
      <c r="B42" s="98" t="s">
        <v>67</v>
      </c>
      <c r="C42" s="98">
        <f t="shared" si="59"/>
        <v>-223</v>
      </c>
      <c r="D42" s="98">
        <f>VLOOKUP(B42,附件2!$B$10:$J$120,9,FALSE)</f>
        <v>-184</v>
      </c>
      <c r="E42" s="98">
        <f>VLOOKUP(B42,附件2!$B$10:$K$120,10,FALSE)</f>
        <v>-39</v>
      </c>
      <c r="F42" s="98">
        <f t="shared" si="60"/>
        <v>584</v>
      </c>
      <c r="G42" s="98">
        <f>VLOOKUP(B42,'[1]参阅件1-2创担贴息明细表'!B$11:AD$115,29,FALSE)</f>
        <v>332</v>
      </c>
      <c r="H42" s="98">
        <f>VLOOKUP(B42,'[1]参阅件1-2创担贴息明细表'!B$11:AE$115,30,FALSE)</f>
        <v>252</v>
      </c>
      <c r="I42" s="98">
        <f t="shared" si="61"/>
        <v>361</v>
      </c>
      <c r="J42" s="98">
        <f t="shared" si="62"/>
        <v>148</v>
      </c>
      <c r="K42" s="98">
        <f t="shared" si="63"/>
        <v>213</v>
      </c>
      <c r="L42" s="104">
        <f>VLOOKUP(B42,'[3]参阅件1-1测算总表'!B$10:S$114,18,FALSE)</f>
        <v>4</v>
      </c>
      <c r="M42" s="98"/>
      <c r="N42" s="98"/>
      <c r="O42" s="98"/>
      <c r="P42" s="98">
        <f t="shared" si="64"/>
        <v>365</v>
      </c>
      <c r="Q42" s="98">
        <f t="shared" si="65"/>
        <v>152</v>
      </c>
      <c r="R42" s="98">
        <f t="shared" si="66"/>
        <v>213</v>
      </c>
      <c r="S42" s="98">
        <f t="shared" si="67"/>
        <v>431</v>
      </c>
      <c r="T42" s="98">
        <f>VLOOKUP(B42,'[1]参阅件1-1测算总表'!B$10:AA$116,26,FALSE)</f>
        <v>179</v>
      </c>
      <c r="U42" s="98">
        <f>VLOOKUP(B42,'[1]参阅件1-1测算总表'!B$10:AB$116,27,FALSE)</f>
        <v>252</v>
      </c>
      <c r="V42" s="98">
        <f t="shared" si="68"/>
        <v>-66</v>
      </c>
      <c r="W42" s="98">
        <f t="shared" si="69"/>
        <v>-27</v>
      </c>
      <c r="X42" s="98">
        <f t="shared" si="70"/>
        <v>-39</v>
      </c>
      <c r="Y42" s="113"/>
    </row>
    <row r="43" ht="23.25" customHeight="1" spans="1:25">
      <c r="A43" s="99"/>
      <c r="B43" s="98" t="s">
        <v>68</v>
      </c>
      <c r="C43" s="98">
        <f t="shared" si="59"/>
        <v>-179</v>
      </c>
      <c r="D43" s="98">
        <f>VLOOKUP(B43,附件2!$B$10:$J$120,9,FALSE)</f>
        <v>-130</v>
      </c>
      <c r="E43" s="98">
        <f>VLOOKUP(B43,附件2!$B$10:$K$120,10,FALSE)</f>
        <v>-49</v>
      </c>
      <c r="F43" s="98">
        <f t="shared" si="60"/>
        <v>410</v>
      </c>
      <c r="G43" s="98">
        <f>VLOOKUP(B43,'[1]参阅件1-2创担贴息明细表'!B$11:AD$115,29,FALSE)</f>
        <v>234</v>
      </c>
      <c r="H43" s="98">
        <f>VLOOKUP(B43,'[1]参阅件1-2创担贴息明细表'!B$11:AE$115,30,FALSE)</f>
        <v>176</v>
      </c>
      <c r="I43" s="98">
        <f t="shared" si="61"/>
        <v>231</v>
      </c>
      <c r="J43" s="98">
        <f t="shared" si="62"/>
        <v>104</v>
      </c>
      <c r="K43" s="98">
        <f t="shared" si="63"/>
        <v>127</v>
      </c>
      <c r="L43" s="104"/>
      <c r="M43" s="98"/>
      <c r="N43" s="98"/>
      <c r="O43" s="98"/>
      <c r="P43" s="98">
        <f t="shared" si="64"/>
        <v>231</v>
      </c>
      <c r="Q43" s="98">
        <f t="shared" si="65"/>
        <v>104</v>
      </c>
      <c r="R43" s="98">
        <f t="shared" si="66"/>
        <v>127</v>
      </c>
      <c r="S43" s="98">
        <f t="shared" si="67"/>
        <v>301</v>
      </c>
      <c r="T43" s="98">
        <f>VLOOKUP(B43,'[1]参阅件1-1测算总表'!B$10:AA$116,26,FALSE)</f>
        <v>125</v>
      </c>
      <c r="U43" s="98">
        <f>VLOOKUP(B43,'[1]参阅件1-1测算总表'!B$10:AB$116,27,FALSE)</f>
        <v>176</v>
      </c>
      <c r="V43" s="98">
        <f t="shared" si="68"/>
        <v>-70</v>
      </c>
      <c r="W43" s="98">
        <f t="shared" si="69"/>
        <v>-21</v>
      </c>
      <c r="X43" s="98">
        <f t="shared" si="70"/>
        <v>-49</v>
      </c>
      <c r="Y43" s="113"/>
    </row>
    <row r="44" ht="23.25" customHeight="1" spans="1:25">
      <c r="A44" s="99"/>
      <c r="B44" s="98" t="s">
        <v>69</v>
      </c>
      <c r="C44" s="98">
        <f t="shared" si="59"/>
        <v>-50</v>
      </c>
      <c r="D44" s="98">
        <f>VLOOKUP(B44,附件2!$B$10:$J$120,9,FALSE)</f>
        <v>-75</v>
      </c>
      <c r="E44" s="98">
        <f>VLOOKUP(B44,附件2!$B$10:$K$120,10,FALSE)</f>
        <v>25</v>
      </c>
      <c r="F44" s="98">
        <f t="shared" si="60"/>
        <v>408</v>
      </c>
      <c r="G44" s="98">
        <f>VLOOKUP(B44,'[1]参阅件1-2创担贴息明细表'!B$11:AD$115,29,FALSE)</f>
        <v>224</v>
      </c>
      <c r="H44" s="98">
        <f>VLOOKUP(B44,'[1]参阅件1-2创担贴息明细表'!B$11:AE$115,30,FALSE)</f>
        <v>184</v>
      </c>
      <c r="I44" s="98">
        <f t="shared" si="61"/>
        <v>358</v>
      </c>
      <c r="J44" s="98">
        <f t="shared" si="62"/>
        <v>149</v>
      </c>
      <c r="K44" s="98">
        <f t="shared" si="63"/>
        <v>209</v>
      </c>
      <c r="L44" s="104"/>
      <c r="M44" s="98"/>
      <c r="N44" s="98"/>
      <c r="O44" s="98"/>
      <c r="P44" s="98">
        <f t="shared" si="64"/>
        <v>358</v>
      </c>
      <c r="Q44" s="98">
        <f t="shared" si="65"/>
        <v>149</v>
      </c>
      <c r="R44" s="98">
        <f t="shared" si="66"/>
        <v>209</v>
      </c>
      <c r="S44" s="98">
        <f t="shared" si="67"/>
        <v>378</v>
      </c>
      <c r="T44" s="98">
        <f>VLOOKUP(B44,'[1]参阅件1-1测算总表'!B$10:AA$116,26,FALSE)</f>
        <v>194</v>
      </c>
      <c r="U44" s="98">
        <f>VLOOKUP(B44,'[1]参阅件1-1测算总表'!B$10:AB$116,27,FALSE)</f>
        <v>184</v>
      </c>
      <c r="V44" s="98">
        <f t="shared" si="68"/>
        <v>-20</v>
      </c>
      <c r="W44" s="98">
        <f t="shared" si="69"/>
        <v>-45</v>
      </c>
      <c r="X44" s="98">
        <f t="shared" si="70"/>
        <v>25</v>
      </c>
      <c r="Y44" s="113"/>
    </row>
    <row r="45" s="83" customFormat="1" ht="23.25" customHeight="1" spans="1:25">
      <c r="A45" s="99" t="s">
        <v>70</v>
      </c>
      <c r="B45" s="100" t="s">
        <v>71</v>
      </c>
      <c r="C45" s="100">
        <f t="shared" ref="C45:R45" si="71">SUM(C46:C52)</f>
        <v>-1052</v>
      </c>
      <c r="D45" s="100">
        <f t="shared" si="71"/>
        <v>-513</v>
      </c>
      <c r="E45" s="100">
        <f t="shared" si="71"/>
        <v>-539</v>
      </c>
      <c r="F45" s="100">
        <f t="shared" si="71"/>
        <v>5280</v>
      </c>
      <c r="G45" s="100">
        <f t="shared" si="71"/>
        <v>3573</v>
      </c>
      <c r="H45" s="100">
        <f t="shared" si="71"/>
        <v>1707</v>
      </c>
      <c r="I45" s="100">
        <f t="shared" si="71"/>
        <v>4228</v>
      </c>
      <c r="J45" s="100">
        <f t="shared" si="71"/>
        <v>3060</v>
      </c>
      <c r="K45" s="100">
        <f t="shared" si="71"/>
        <v>1168</v>
      </c>
      <c r="L45" s="100">
        <f t="shared" si="71"/>
        <v>57</v>
      </c>
      <c r="M45" s="100"/>
      <c r="N45" s="100"/>
      <c r="O45" s="100"/>
      <c r="P45" s="100">
        <f t="shared" ref="P45:Y45" si="72">SUM(P46:P52)</f>
        <v>4285</v>
      </c>
      <c r="Q45" s="100">
        <f t="shared" si="72"/>
        <v>3117</v>
      </c>
      <c r="R45" s="100">
        <f t="shared" si="72"/>
        <v>1168</v>
      </c>
      <c r="S45" s="100">
        <f t="shared" si="72"/>
        <v>3692</v>
      </c>
      <c r="T45" s="100">
        <f t="shared" si="72"/>
        <v>1985</v>
      </c>
      <c r="U45" s="100">
        <f t="shared" si="72"/>
        <v>1707</v>
      </c>
      <c r="V45" s="100">
        <f t="shared" si="72"/>
        <v>593</v>
      </c>
      <c r="W45" s="100">
        <f t="shared" si="72"/>
        <v>1132</v>
      </c>
      <c r="X45" s="100">
        <f t="shared" si="72"/>
        <v>-539</v>
      </c>
      <c r="Y45" s="111"/>
    </row>
    <row r="46" ht="23.25" customHeight="1" spans="1:25">
      <c r="A46" s="99"/>
      <c r="B46" s="98" t="s">
        <v>72</v>
      </c>
      <c r="C46" s="98">
        <f>D46+E46</f>
        <v>-385</v>
      </c>
      <c r="D46" s="98">
        <f>VLOOKUP(B46,附件2!$B$10:$J$120,9,FALSE)</f>
        <v>-106</v>
      </c>
      <c r="E46" s="98">
        <f>VLOOKUP(B46,附件2!$B$10:$K$120,10,FALSE)</f>
        <v>-279</v>
      </c>
      <c r="F46" s="98">
        <f>G46+H46</f>
        <v>1744</v>
      </c>
      <c r="G46" s="98">
        <f>VLOOKUP(B46,'[1]参阅件1-2创担贴息明细表'!B$11:AD$115,29,FALSE)</f>
        <v>1277</v>
      </c>
      <c r="H46" s="98">
        <f>VLOOKUP(B46,'[1]参阅件1-2创担贴息明细表'!B$11:AE$115,30,FALSE)</f>
        <v>467</v>
      </c>
      <c r="I46" s="98">
        <f>J46+K46</f>
        <v>1359</v>
      </c>
      <c r="J46" s="98">
        <f>D46+G46</f>
        <v>1171</v>
      </c>
      <c r="K46" s="98">
        <f>E46+H46</f>
        <v>188</v>
      </c>
      <c r="L46" s="104"/>
      <c r="M46" s="98"/>
      <c r="N46" s="98"/>
      <c r="O46" s="98"/>
      <c r="P46" s="98">
        <f>Q46+R46</f>
        <v>1359</v>
      </c>
      <c r="Q46" s="98">
        <f>J46+L46+N46</f>
        <v>1171</v>
      </c>
      <c r="R46" s="98">
        <f>K46+O46</f>
        <v>188</v>
      </c>
      <c r="S46" s="98">
        <f>T46+U46</f>
        <v>1049</v>
      </c>
      <c r="T46" s="98">
        <f>VLOOKUP(B46,'[1]参阅件1-1测算总表'!B$10:AA$116,26,FALSE)</f>
        <v>582</v>
      </c>
      <c r="U46" s="98">
        <f>VLOOKUP(B46,'[1]参阅件1-1测算总表'!B$10:AB$116,27,FALSE)</f>
        <v>467</v>
      </c>
      <c r="V46" s="98">
        <f>W46+X46</f>
        <v>310</v>
      </c>
      <c r="W46" s="98">
        <f>Q46-T46</f>
        <v>589</v>
      </c>
      <c r="X46" s="98">
        <f>R46-U46</f>
        <v>-279</v>
      </c>
      <c r="Y46" s="113"/>
    </row>
    <row r="47" ht="23.25" customHeight="1" spans="1:25">
      <c r="A47" s="99"/>
      <c r="B47" s="98" t="s">
        <v>73</v>
      </c>
      <c r="C47" s="98">
        <f t="shared" ref="C47:C52" si="73">D47+E47</f>
        <v>-145</v>
      </c>
      <c r="D47" s="98">
        <f>VLOOKUP(B47,附件2!$B$10:$J$120,9,FALSE)</f>
        <v>-58</v>
      </c>
      <c r="E47" s="98">
        <f>VLOOKUP(B47,附件2!$B$10:$K$120,10,FALSE)</f>
        <v>-87</v>
      </c>
      <c r="F47" s="98">
        <f t="shared" ref="F47:F52" si="74">G47+H47</f>
        <v>1133</v>
      </c>
      <c r="G47" s="98">
        <f>VLOOKUP(B47,'[1]参阅件1-2创担贴息明细表'!B$11:AD$115,29,FALSE)</f>
        <v>810</v>
      </c>
      <c r="H47" s="98">
        <f>VLOOKUP(B47,'[1]参阅件1-2创担贴息明细表'!B$11:AE$115,30,FALSE)</f>
        <v>323</v>
      </c>
      <c r="I47" s="98">
        <f t="shared" ref="I47:I52" si="75">J47+K47</f>
        <v>988</v>
      </c>
      <c r="J47" s="98">
        <f t="shared" ref="J47:J52" si="76">D47+G47</f>
        <v>752</v>
      </c>
      <c r="K47" s="98">
        <f t="shared" ref="K47:K52" si="77">E47+H47</f>
        <v>236</v>
      </c>
      <c r="L47" s="104"/>
      <c r="M47" s="98"/>
      <c r="N47" s="98"/>
      <c r="O47" s="98"/>
      <c r="P47" s="98">
        <f t="shared" ref="P47:P52" si="78">Q47+R47</f>
        <v>988</v>
      </c>
      <c r="Q47" s="98">
        <f t="shared" ref="Q47:Q52" si="79">J47+L47+N47</f>
        <v>752</v>
      </c>
      <c r="R47" s="98">
        <f t="shared" ref="R47:R52" si="80">K47+O47</f>
        <v>236</v>
      </c>
      <c r="S47" s="98">
        <f t="shared" ref="S47:S52" si="81">T47+U47</f>
        <v>748</v>
      </c>
      <c r="T47" s="98">
        <f>VLOOKUP(B47,'[1]参阅件1-1测算总表'!B$10:AA$116,26,FALSE)</f>
        <v>425</v>
      </c>
      <c r="U47" s="98">
        <f>VLOOKUP(B47,'[1]参阅件1-1测算总表'!B$10:AB$116,27,FALSE)</f>
        <v>323</v>
      </c>
      <c r="V47" s="98">
        <f t="shared" ref="V47:V52" si="82">W47+X47</f>
        <v>240</v>
      </c>
      <c r="W47" s="98">
        <f t="shared" ref="W47:W52" si="83">Q47-T47</f>
        <v>327</v>
      </c>
      <c r="X47" s="98">
        <f t="shared" ref="X47:X52" si="84">R47-U47</f>
        <v>-87</v>
      </c>
      <c r="Y47" s="113"/>
    </row>
    <row r="48" ht="23.25" customHeight="1" spans="1:25">
      <c r="A48" s="99"/>
      <c r="B48" s="98" t="s">
        <v>74</v>
      </c>
      <c r="C48" s="98">
        <f t="shared" si="73"/>
        <v>-38</v>
      </c>
      <c r="D48" s="98">
        <f>VLOOKUP(B48,附件2!$B$10:$J$120,9,FALSE)</f>
        <v>-14</v>
      </c>
      <c r="E48" s="98">
        <f>VLOOKUP(B48,附件2!$B$10:$K$120,10,FALSE)</f>
        <v>-24</v>
      </c>
      <c r="F48" s="98">
        <f t="shared" si="74"/>
        <v>396</v>
      </c>
      <c r="G48" s="98">
        <f>VLOOKUP(B48,'[1]参阅件1-2创担贴息明细表'!B$11:AD$115,29,FALSE)</f>
        <v>306</v>
      </c>
      <c r="H48" s="98">
        <f>VLOOKUP(B48,'[1]参阅件1-2创担贴息明细表'!B$11:AE$115,30,FALSE)</f>
        <v>90</v>
      </c>
      <c r="I48" s="98">
        <f t="shared" si="75"/>
        <v>358</v>
      </c>
      <c r="J48" s="98">
        <f t="shared" si="76"/>
        <v>292</v>
      </c>
      <c r="K48" s="98">
        <f t="shared" si="77"/>
        <v>66</v>
      </c>
      <c r="L48" s="104"/>
      <c r="M48" s="98"/>
      <c r="N48" s="98"/>
      <c r="O48" s="98"/>
      <c r="P48" s="98">
        <f t="shared" si="78"/>
        <v>358</v>
      </c>
      <c r="Q48" s="98">
        <f t="shared" si="79"/>
        <v>292</v>
      </c>
      <c r="R48" s="98">
        <f t="shared" si="80"/>
        <v>66</v>
      </c>
      <c r="S48" s="98">
        <f t="shared" si="81"/>
        <v>211</v>
      </c>
      <c r="T48" s="98">
        <f>VLOOKUP(B48,'[1]参阅件1-1测算总表'!B$10:AA$116,26,FALSE)</f>
        <v>121</v>
      </c>
      <c r="U48" s="98">
        <f>VLOOKUP(B48,'[1]参阅件1-1测算总表'!B$10:AB$116,27,FALSE)</f>
        <v>90</v>
      </c>
      <c r="V48" s="98">
        <f t="shared" si="82"/>
        <v>147</v>
      </c>
      <c r="W48" s="98">
        <f t="shared" si="83"/>
        <v>171</v>
      </c>
      <c r="X48" s="98">
        <f t="shared" si="84"/>
        <v>-24</v>
      </c>
      <c r="Y48" s="113"/>
    </row>
    <row r="49" ht="23.25" customHeight="1" spans="1:25">
      <c r="A49" s="99"/>
      <c r="B49" s="98" t="s">
        <v>75</v>
      </c>
      <c r="C49" s="98">
        <f t="shared" si="73"/>
        <v>-195</v>
      </c>
      <c r="D49" s="98">
        <f>VLOOKUP(B49,附件2!$B$10:$J$120,9,FALSE)</f>
        <v>-161</v>
      </c>
      <c r="E49" s="98">
        <f>VLOOKUP(B49,附件2!$B$10:$K$120,10,FALSE)</f>
        <v>-34</v>
      </c>
      <c r="F49" s="98">
        <f t="shared" si="74"/>
        <v>595</v>
      </c>
      <c r="G49" s="98">
        <f>VLOOKUP(B49,'[1]参阅件1-2创担贴息明细表'!B$11:AD$115,29,FALSE)</f>
        <v>216</v>
      </c>
      <c r="H49" s="98">
        <f>VLOOKUP(B49,'[1]参阅件1-2创担贴息明细表'!B$11:AE$115,30,FALSE)</f>
        <v>379</v>
      </c>
      <c r="I49" s="98">
        <f t="shared" si="75"/>
        <v>400</v>
      </c>
      <c r="J49" s="98">
        <f t="shared" si="76"/>
        <v>55</v>
      </c>
      <c r="K49" s="98">
        <f t="shared" si="77"/>
        <v>345</v>
      </c>
      <c r="L49" s="104">
        <f>VLOOKUP(B49,'[3]参阅件1-1测算总表'!B$10:S$114,18,FALSE)</f>
        <v>7</v>
      </c>
      <c r="M49" s="98"/>
      <c r="N49" s="98"/>
      <c r="O49" s="98"/>
      <c r="P49" s="98">
        <f t="shared" si="78"/>
        <v>407</v>
      </c>
      <c r="Q49" s="98">
        <f t="shared" si="79"/>
        <v>62</v>
      </c>
      <c r="R49" s="98">
        <f t="shared" si="80"/>
        <v>345</v>
      </c>
      <c r="S49" s="98">
        <f t="shared" si="81"/>
        <v>759</v>
      </c>
      <c r="T49" s="98">
        <f>VLOOKUP(B49,'[1]参阅件1-1测算总表'!B$10:AA$116,26,FALSE)</f>
        <v>380</v>
      </c>
      <c r="U49" s="98">
        <f>VLOOKUP(B49,'[1]参阅件1-1测算总表'!B$10:AB$116,27,FALSE)</f>
        <v>379</v>
      </c>
      <c r="V49" s="98">
        <f t="shared" si="82"/>
        <v>-352</v>
      </c>
      <c r="W49" s="98">
        <f t="shared" si="83"/>
        <v>-318</v>
      </c>
      <c r="X49" s="98">
        <f t="shared" si="84"/>
        <v>-34</v>
      </c>
      <c r="Y49" s="113"/>
    </row>
    <row r="50" ht="23.25" customHeight="1" spans="1:25">
      <c r="A50" s="99"/>
      <c r="B50" s="98" t="s">
        <v>76</v>
      </c>
      <c r="C50" s="98">
        <f t="shared" si="73"/>
        <v>-50</v>
      </c>
      <c r="D50" s="98">
        <f>VLOOKUP(B50,附件2!$B$10:$J$120,9,FALSE)</f>
        <v>-56</v>
      </c>
      <c r="E50" s="98">
        <f>VLOOKUP(B50,附件2!$B$10:$K$120,10,FALSE)</f>
        <v>6</v>
      </c>
      <c r="F50" s="98">
        <f t="shared" si="74"/>
        <v>404</v>
      </c>
      <c r="G50" s="98">
        <f>VLOOKUP(B50,'[1]参阅件1-2创担贴息明细表'!B$11:AD$115,29,FALSE)</f>
        <v>253</v>
      </c>
      <c r="H50" s="98">
        <f>VLOOKUP(B50,'[1]参阅件1-2创担贴息明细表'!B$11:AE$115,30,FALSE)</f>
        <v>151</v>
      </c>
      <c r="I50" s="98">
        <f t="shared" si="75"/>
        <v>354</v>
      </c>
      <c r="J50" s="98">
        <f t="shared" si="76"/>
        <v>197</v>
      </c>
      <c r="K50" s="98">
        <f t="shared" si="77"/>
        <v>157</v>
      </c>
      <c r="L50" s="104">
        <f>VLOOKUP(B50,'[3]参阅件1-1测算总表'!B$10:S$114,18,FALSE)</f>
        <v>18</v>
      </c>
      <c r="M50" s="98"/>
      <c r="N50" s="98"/>
      <c r="O50" s="98"/>
      <c r="P50" s="98">
        <f t="shared" si="78"/>
        <v>372</v>
      </c>
      <c r="Q50" s="98">
        <f t="shared" si="79"/>
        <v>215</v>
      </c>
      <c r="R50" s="98">
        <f t="shared" si="80"/>
        <v>157</v>
      </c>
      <c r="S50" s="98">
        <f t="shared" si="81"/>
        <v>318</v>
      </c>
      <c r="T50" s="98">
        <f>VLOOKUP(B50,'[1]参阅件1-1测算总表'!B$10:AA$116,26,FALSE)</f>
        <v>167</v>
      </c>
      <c r="U50" s="98">
        <f>VLOOKUP(B50,'[1]参阅件1-1测算总表'!B$10:AB$116,27,FALSE)</f>
        <v>151</v>
      </c>
      <c r="V50" s="98">
        <f t="shared" si="82"/>
        <v>54</v>
      </c>
      <c r="W50" s="98">
        <f t="shared" si="83"/>
        <v>48</v>
      </c>
      <c r="X50" s="98">
        <f t="shared" si="84"/>
        <v>6</v>
      </c>
      <c r="Y50" s="113"/>
    </row>
    <row r="51" ht="23.25" customHeight="1" spans="1:25">
      <c r="A51" s="99"/>
      <c r="B51" s="98" t="s">
        <v>77</v>
      </c>
      <c r="C51" s="98">
        <f t="shared" si="73"/>
        <v>-132</v>
      </c>
      <c r="D51" s="98">
        <f>VLOOKUP(B51,附件2!$B$10:$J$120,9,FALSE)</f>
        <v>-99</v>
      </c>
      <c r="E51" s="98">
        <f>VLOOKUP(B51,附件2!$B$10:$K$120,10,FALSE)</f>
        <v>-33</v>
      </c>
      <c r="F51" s="98">
        <f t="shared" si="74"/>
        <v>822</v>
      </c>
      <c r="G51" s="98">
        <f>VLOOKUP(B51,'[1]参阅件1-2创担贴息明细表'!B$11:AD$115,29,FALSE)</f>
        <v>576</v>
      </c>
      <c r="H51" s="98">
        <f>VLOOKUP(B51,'[1]参阅件1-2创担贴息明细表'!B$11:AE$115,30,FALSE)</f>
        <v>246</v>
      </c>
      <c r="I51" s="98">
        <f t="shared" si="75"/>
        <v>690</v>
      </c>
      <c r="J51" s="98">
        <f t="shared" si="76"/>
        <v>477</v>
      </c>
      <c r="K51" s="98">
        <f t="shared" si="77"/>
        <v>213</v>
      </c>
      <c r="L51" s="104">
        <f>VLOOKUP(B51,'[3]参阅件1-1测算总表'!B$10:S$114,18,FALSE)</f>
        <v>31</v>
      </c>
      <c r="M51" s="98"/>
      <c r="N51" s="98"/>
      <c r="O51" s="98"/>
      <c r="P51" s="98">
        <f t="shared" si="78"/>
        <v>721</v>
      </c>
      <c r="Q51" s="98">
        <f t="shared" si="79"/>
        <v>508</v>
      </c>
      <c r="R51" s="98">
        <f t="shared" si="80"/>
        <v>213</v>
      </c>
      <c r="S51" s="98">
        <f t="shared" si="81"/>
        <v>499</v>
      </c>
      <c r="T51" s="98">
        <f>VLOOKUP(B51,'[1]参阅件1-1测算总表'!B$10:AA$116,26,FALSE)</f>
        <v>253</v>
      </c>
      <c r="U51" s="98">
        <f>VLOOKUP(B51,'[1]参阅件1-1测算总表'!B$10:AB$116,27,FALSE)</f>
        <v>246</v>
      </c>
      <c r="V51" s="98">
        <f t="shared" si="82"/>
        <v>222</v>
      </c>
      <c r="W51" s="98">
        <f t="shared" si="83"/>
        <v>255</v>
      </c>
      <c r="X51" s="98">
        <f t="shared" si="84"/>
        <v>-33</v>
      </c>
      <c r="Y51" s="113"/>
    </row>
    <row r="52" ht="23.25" customHeight="1" spans="1:25">
      <c r="A52" s="99"/>
      <c r="B52" s="98" t="s">
        <v>78</v>
      </c>
      <c r="C52" s="98">
        <f t="shared" si="73"/>
        <v>-107</v>
      </c>
      <c r="D52" s="98">
        <f>VLOOKUP(B52,附件2!$B$10:$J$120,9,FALSE)</f>
        <v>-19</v>
      </c>
      <c r="E52" s="98">
        <f>VLOOKUP(B52,附件2!$B$10:$K$120,10,FALSE)</f>
        <v>-88</v>
      </c>
      <c r="F52" s="98">
        <f t="shared" si="74"/>
        <v>186</v>
      </c>
      <c r="G52" s="98">
        <f>VLOOKUP(B52,'[1]参阅件1-2创担贴息明细表'!B$11:AD$115,29,FALSE)</f>
        <v>135</v>
      </c>
      <c r="H52" s="98">
        <f>VLOOKUP(B52,'[1]参阅件1-2创担贴息明细表'!B$11:AE$115,30,FALSE)</f>
        <v>51</v>
      </c>
      <c r="I52" s="98">
        <f t="shared" si="75"/>
        <v>79</v>
      </c>
      <c r="J52" s="98">
        <f t="shared" si="76"/>
        <v>116</v>
      </c>
      <c r="K52" s="98">
        <f t="shared" si="77"/>
        <v>-37</v>
      </c>
      <c r="L52" s="104">
        <f>VLOOKUP(B52,'[3]参阅件1-1测算总表'!B$10:S$114,18,FALSE)</f>
        <v>1</v>
      </c>
      <c r="M52" s="98"/>
      <c r="N52" s="98"/>
      <c r="O52" s="98"/>
      <c r="P52" s="98">
        <f t="shared" si="78"/>
        <v>80</v>
      </c>
      <c r="Q52" s="98">
        <f t="shared" si="79"/>
        <v>117</v>
      </c>
      <c r="R52" s="98">
        <f t="shared" si="80"/>
        <v>-37</v>
      </c>
      <c r="S52" s="98">
        <f t="shared" si="81"/>
        <v>108</v>
      </c>
      <c r="T52" s="98">
        <f>VLOOKUP(B52,'[1]参阅件1-1测算总表'!B$10:AA$116,26,FALSE)</f>
        <v>57</v>
      </c>
      <c r="U52" s="98">
        <f>VLOOKUP(B52,'[1]参阅件1-1测算总表'!B$10:AB$116,27,FALSE)</f>
        <v>51</v>
      </c>
      <c r="V52" s="98">
        <f t="shared" si="82"/>
        <v>-28</v>
      </c>
      <c r="W52" s="98">
        <f t="shared" si="83"/>
        <v>60</v>
      </c>
      <c r="X52" s="98">
        <f t="shared" si="84"/>
        <v>-88</v>
      </c>
      <c r="Y52" s="113"/>
    </row>
    <row r="53" s="83" customFormat="1" ht="23.25" customHeight="1" spans="1:25">
      <c r="A53" s="102" t="s">
        <v>79</v>
      </c>
      <c r="B53" s="100" t="s">
        <v>80</v>
      </c>
      <c r="C53" s="100">
        <f t="shared" ref="C53:R53" si="85">SUM(C54:C61)</f>
        <v>-471</v>
      </c>
      <c r="D53" s="100">
        <f t="shared" si="85"/>
        <v>-233</v>
      </c>
      <c r="E53" s="100">
        <f t="shared" si="85"/>
        <v>-238</v>
      </c>
      <c r="F53" s="100">
        <f t="shared" si="85"/>
        <v>3687</v>
      </c>
      <c r="G53" s="100">
        <f t="shared" si="85"/>
        <v>2765</v>
      </c>
      <c r="H53" s="100">
        <f t="shared" si="85"/>
        <v>922</v>
      </c>
      <c r="I53" s="100">
        <f t="shared" si="85"/>
        <v>3216</v>
      </c>
      <c r="J53" s="100">
        <f t="shared" si="85"/>
        <v>2532</v>
      </c>
      <c r="K53" s="100">
        <f t="shared" si="85"/>
        <v>684</v>
      </c>
      <c r="L53" s="100">
        <f t="shared" si="85"/>
        <v>3</v>
      </c>
      <c r="M53" s="100"/>
      <c r="N53" s="100"/>
      <c r="O53" s="100"/>
      <c r="P53" s="100">
        <f t="shared" ref="P53:Y53" si="86">SUM(P54:P61)</f>
        <v>3219</v>
      </c>
      <c r="Q53" s="100">
        <f t="shared" si="86"/>
        <v>2535</v>
      </c>
      <c r="R53" s="100">
        <f t="shared" si="86"/>
        <v>684</v>
      </c>
      <c r="S53" s="100">
        <f t="shared" si="86"/>
        <v>2130</v>
      </c>
      <c r="T53" s="100">
        <f t="shared" si="86"/>
        <v>1208</v>
      </c>
      <c r="U53" s="100">
        <f t="shared" si="86"/>
        <v>922</v>
      </c>
      <c r="V53" s="100">
        <f t="shared" si="86"/>
        <v>1089</v>
      </c>
      <c r="W53" s="100">
        <f t="shared" si="86"/>
        <v>1327</v>
      </c>
      <c r="X53" s="100">
        <f t="shared" si="86"/>
        <v>-238</v>
      </c>
      <c r="Y53" s="111"/>
    </row>
    <row r="54" ht="23.25" customHeight="1" spans="1:25">
      <c r="A54" s="103"/>
      <c r="B54" s="98" t="s">
        <v>81</v>
      </c>
      <c r="C54" s="98">
        <f>D54+E54</f>
        <v>-128</v>
      </c>
      <c r="D54" s="98">
        <f>VLOOKUP(B54,附件2!$B$10:$J$120,9,FALSE)</f>
        <v>-97</v>
      </c>
      <c r="E54" s="98">
        <f>VLOOKUP(B54,附件2!$B$10:$K$120,10,FALSE)</f>
        <v>-31</v>
      </c>
      <c r="F54" s="98">
        <f>G54+H54</f>
        <v>1248</v>
      </c>
      <c r="G54" s="98">
        <f>VLOOKUP(B54,'[1]参阅件1-2创担贴息明细表'!B$11:AD$115,29,FALSE)</f>
        <v>900</v>
      </c>
      <c r="H54" s="98">
        <f>VLOOKUP(B54,'[1]参阅件1-2创担贴息明细表'!B$11:AE$115,30,FALSE)</f>
        <v>348</v>
      </c>
      <c r="I54" s="98">
        <f>J54+K54</f>
        <v>1120</v>
      </c>
      <c r="J54" s="98">
        <f>D54+G54</f>
        <v>803</v>
      </c>
      <c r="K54" s="98">
        <f>E54+H54</f>
        <v>317</v>
      </c>
      <c r="L54" s="104"/>
      <c r="M54" s="98"/>
      <c r="N54" s="98"/>
      <c r="O54" s="98"/>
      <c r="P54" s="98">
        <f>Q54+R54</f>
        <v>1120</v>
      </c>
      <c r="Q54" s="98">
        <f>J54+L54+N54</f>
        <v>803</v>
      </c>
      <c r="R54" s="98">
        <f>K54+O54</f>
        <v>317</v>
      </c>
      <c r="S54" s="98">
        <f>T54+U54</f>
        <v>762</v>
      </c>
      <c r="T54" s="98">
        <f>VLOOKUP(B54,'[1]参阅件1-1测算总表'!B$10:AA$116,26,FALSE)</f>
        <v>414</v>
      </c>
      <c r="U54" s="98">
        <f>VLOOKUP(B54,'[1]参阅件1-1测算总表'!B$10:AB$116,27,FALSE)</f>
        <v>348</v>
      </c>
      <c r="V54" s="98">
        <f>W54+X54</f>
        <v>358</v>
      </c>
      <c r="W54" s="98">
        <f>Q54-T54</f>
        <v>389</v>
      </c>
      <c r="X54" s="98">
        <f>R54-U54</f>
        <v>-31</v>
      </c>
      <c r="Y54" s="113"/>
    </row>
    <row r="55" ht="23.25" customHeight="1" spans="1:25">
      <c r="A55" s="103"/>
      <c r="B55" s="98" t="s">
        <v>82</v>
      </c>
      <c r="C55" s="98">
        <f t="shared" ref="C55:C61" si="87">D55+E55</f>
        <v>-47</v>
      </c>
      <c r="D55" s="98">
        <f>VLOOKUP(B55,附件2!$B$10:$J$120,9,FALSE)</f>
        <v>-21</v>
      </c>
      <c r="E55" s="98">
        <f>VLOOKUP(B55,附件2!$B$10:$K$120,10,FALSE)</f>
        <v>-26</v>
      </c>
      <c r="F55" s="98">
        <f t="shared" ref="F55:F61" si="88">G55+H55</f>
        <v>236</v>
      </c>
      <c r="G55" s="98">
        <f>VLOOKUP(B55,'[1]参阅件1-2创担贴息明细表'!B$11:AD$115,29,FALSE)</f>
        <v>166</v>
      </c>
      <c r="H55" s="98">
        <f>VLOOKUP(B55,'[1]参阅件1-2创担贴息明细表'!B$11:AE$115,30,FALSE)</f>
        <v>70</v>
      </c>
      <c r="I55" s="98">
        <f t="shared" ref="I55:I61" si="89">J55+K55</f>
        <v>189</v>
      </c>
      <c r="J55" s="98">
        <f t="shared" ref="J55:J61" si="90">D55+G55</f>
        <v>145</v>
      </c>
      <c r="K55" s="98">
        <f t="shared" ref="K55:K61" si="91">E55+H55</f>
        <v>44</v>
      </c>
      <c r="L55" s="104"/>
      <c r="M55" s="98"/>
      <c r="N55" s="98"/>
      <c r="O55" s="98"/>
      <c r="P55" s="98">
        <f t="shared" ref="P55:P61" si="92">Q55+R55</f>
        <v>189</v>
      </c>
      <c r="Q55" s="98">
        <f t="shared" ref="Q55:Q61" si="93">J55+L55+N55</f>
        <v>145</v>
      </c>
      <c r="R55" s="98">
        <f t="shared" ref="R55:R61" si="94">K55+O55</f>
        <v>44</v>
      </c>
      <c r="S55" s="98">
        <f t="shared" ref="S55:S61" si="95">T55+U55</f>
        <v>151</v>
      </c>
      <c r="T55" s="98">
        <f>VLOOKUP(B55,'[1]参阅件1-1测算总表'!B$10:AA$116,26,FALSE)</f>
        <v>81</v>
      </c>
      <c r="U55" s="98">
        <f>VLOOKUP(B55,'[1]参阅件1-1测算总表'!B$10:AB$116,27,FALSE)</f>
        <v>70</v>
      </c>
      <c r="V55" s="98">
        <f t="shared" ref="V55:V61" si="96">W55+X55</f>
        <v>38</v>
      </c>
      <c r="W55" s="98">
        <f t="shared" ref="W55:W61" si="97">Q55-T55</f>
        <v>64</v>
      </c>
      <c r="X55" s="98">
        <f t="shared" ref="X55:X61" si="98">R55-U55</f>
        <v>-26</v>
      </c>
      <c r="Y55" s="113"/>
    </row>
    <row r="56" ht="23.25" customHeight="1" spans="1:25">
      <c r="A56" s="99"/>
      <c r="B56" s="98" t="s">
        <v>83</v>
      </c>
      <c r="C56" s="98">
        <f t="shared" si="87"/>
        <v>-78</v>
      </c>
      <c r="D56" s="98">
        <f>VLOOKUP(B56,附件2!$B$10:$J$120,9,FALSE)</f>
        <v>-42</v>
      </c>
      <c r="E56" s="98">
        <f>VLOOKUP(B56,附件2!$B$10:$K$120,10,FALSE)</f>
        <v>-36</v>
      </c>
      <c r="F56" s="98">
        <f t="shared" si="88"/>
        <v>346</v>
      </c>
      <c r="G56" s="98">
        <f>VLOOKUP(B56,'[1]参阅件1-2创担贴息明细表'!B$11:AD$115,29,FALSE)</f>
        <v>234</v>
      </c>
      <c r="H56" s="98">
        <f>VLOOKUP(B56,'[1]参阅件1-2创担贴息明细表'!B$11:AE$115,30,FALSE)</f>
        <v>112</v>
      </c>
      <c r="I56" s="98">
        <f t="shared" si="89"/>
        <v>268</v>
      </c>
      <c r="J56" s="98">
        <f t="shared" si="90"/>
        <v>192</v>
      </c>
      <c r="K56" s="98">
        <f t="shared" si="91"/>
        <v>76</v>
      </c>
      <c r="L56" s="104"/>
      <c r="M56" s="98"/>
      <c r="N56" s="98"/>
      <c r="O56" s="98"/>
      <c r="P56" s="98">
        <f t="shared" si="92"/>
        <v>268</v>
      </c>
      <c r="Q56" s="98">
        <f t="shared" si="93"/>
        <v>192</v>
      </c>
      <c r="R56" s="98">
        <f t="shared" si="94"/>
        <v>76</v>
      </c>
      <c r="S56" s="98">
        <f t="shared" si="95"/>
        <v>232</v>
      </c>
      <c r="T56" s="98">
        <f>VLOOKUP(B56,'[1]参阅件1-1测算总表'!B$10:AA$116,26,FALSE)</f>
        <v>120</v>
      </c>
      <c r="U56" s="98">
        <f>VLOOKUP(B56,'[1]参阅件1-1测算总表'!B$10:AB$116,27,FALSE)</f>
        <v>112</v>
      </c>
      <c r="V56" s="98">
        <f t="shared" si="96"/>
        <v>36</v>
      </c>
      <c r="W56" s="98">
        <f t="shared" si="97"/>
        <v>72</v>
      </c>
      <c r="X56" s="98">
        <f t="shared" si="98"/>
        <v>-36</v>
      </c>
      <c r="Y56" s="113"/>
    </row>
    <row r="57" ht="23.25" customHeight="1" spans="1:25">
      <c r="A57" s="99"/>
      <c r="B57" s="98" t="s">
        <v>84</v>
      </c>
      <c r="C57" s="98">
        <f t="shared" si="87"/>
        <v>2</v>
      </c>
      <c r="D57" s="98">
        <f>VLOOKUP(B57,附件2!$B$10:$J$120,9,FALSE)</f>
        <v>16</v>
      </c>
      <c r="E57" s="98">
        <f>VLOOKUP(B57,附件2!$B$10:$K$120,10,FALSE)</f>
        <v>-14</v>
      </c>
      <c r="F57" s="98">
        <f t="shared" si="88"/>
        <v>562</v>
      </c>
      <c r="G57" s="98">
        <f>VLOOKUP(B57,'[1]参阅件1-2创担贴息明细表'!B$11:AD$115,29,FALSE)</f>
        <v>468</v>
      </c>
      <c r="H57" s="98">
        <f>VLOOKUP(B57,'[1]参阅件1-2创担贴息明细表'!B$11:AE$115,30,FALSE)</f>
        <v>94</v>
      </c>
      <c r="I57" s="98">
        <f t="shared" si="89"/>
        <v>564</v>
      </c>
      <c r="J57" s="98">
        <f t="shared" si="90"/>
        <v>484</v>
      </c>
      <c r="K57" s="98">
        <f t="shared" si="91"/>
        <v>80</v>
      </c>
      <c r="L57" s="104"/>
      <c r="M57" s="98"/>
      <c r="N57" s="98"/>
      <c r="O57" s="98"/>
      <c r="P57" s="98">
        <f t="shared" si="92"/>
        <v>564</v>
      </c>
      <c r="Q57" s="98">
        <f t="shared" si="93"/>
        <v>484</v>
      </c>
      <c r="R57" s="98">
        <f t="shared" si="94"/>
        <v>80</v>
      </c>
      <c r="S57" s="98">
        <f t="shared" si="95"/>
        <v>258</v>
      </c>
      <c r="T57" s="98">
        <f>VLOOKUP(B57,'[1]参阅件1-1测算总表'!B$10:AA$116,26,FALSE)</f>
        <v>164</v>
      </c>
      <c r="U57" s="98">
        <f>VLOOKUP(B57,'[1]参阅件1-1测算总表'!B$10:AB$116,27,FALSE)</f>
        <v>94</v>
      </c>
      <c r="V57" s="98">
        <f t="shared" si="96"/>
        <v>306</v>
      </c>
      <c r="W57" s="98">
        <f t="shared" si="97"/>
        <v>320</v>
      </c>
      <c r="X57" s="98">
        <f t="shared" si="98"/>
        <v>-14</v>
      </c>
      <c r="Y57" s="113"/>
    </row>
    <row r="58" ht="23.25" customHeight="1" spans="1:25">
      <c r="A58" s="99"/>
      <c r="B58" s="98" t="s">
        <v>85</v>
      </c>
      <c r="C58" s="98">
        <f t="shared" si="87"/>
        <v>-17</v>
      </c>
      <c r="D58" s="98">
        <f>VLOOKUP(B58,附件2!$B$10:$J$120,9,FALSE)</f>
        <v>10</v>
      </c>
      <c r="E58" s="98">
        <f>VLOOKUP(B58,附件2!$B$10:$K$120,10,FALSE)</f>
        <v>-27</v>
      </c>
      <c r="F58" s="98">
        <f t="shared" si="88"/>
        <v>358</v>
      </c>
      <c r="G58" s="98">
        <f>VLOOKUP(B58,'[1]参阅件1-2创担贴息明细表'!B$11:AD$115,29,FALSE)</f>
        <v>234</v>
      </c>
      <c r="H58" s="98">
        <f>VLOOKUP(B58,'[1]参阅件1-2创担贴息明细表'!B$11:AE$115,30,FALSE)</f>
        <v>124</v>
      </c>
      <c r="I58" s="98">
        <f t="shared" si="89"/>
        <v>341</v>
      </c>
      <c r="J58" s="98">
        <f t="shared" si="90"/>
        <v>244</v>
      </c>
      <c r="K58" s="98">
        <f t="shared" si="91"/>
        <v>97</v>
      </c>
      <c r="L58" s="104">
        <f>VLOOKUP(B58,'[3]参阅件1-1测算总表'!B$10:S$114,18,FALSE)</f>
        <v>1</v>
      </c>
      <c r="M58" s="98"/>
      <c r="N58" s="98"/>
      <c r="O58" s="98"/>
      <c r="P58" s="98">
        <f t="shared" si="92"/>
        <v>342</v>
      </c>
      <c r="Q58" s="98">
        <f t="shared" si="93"/>
        <v>245</v>
      </c>
      <c r="R58" s="98">
        <f t="shared" si="94"/>
        <v>97</v>
      </c>
      <c r="S58" s="98">
        <f t="shared" si="95"/>
        <v>244</v>
      </c>
      <c r="T58" s="98">
        <f>VLOOKUP(B58,'[1]参阅件1-1测算总表'!B$10:AA$116,26,FALSE)</f>
        <v>120</v>
      </c>
      <c r="U58" s="98">
        <f>VLOOKUP(B58,'[1]参阅件1-1测算总表'!B$10:AB$116,27,FALSE)</f>
        <v>124</v>
      </c>
      <c r="V58" s="98">
        <f t="shared" si="96"/>
        <v>98</v>
      </c>
      <c r="W58" s="98">
        <f t="shared" si="97"/>
        <v>125</v>
      </c>
      <c r="X58" s="98">
        <f t="shared" si="98"/>
        <v>-27</v>
      </c>
      <c r="Y58" s="113"/>
    </row>
    <row r="59" ht="23.25" customHeight="1" spans="1:25">
      <c r="A59" s="99"/>
      <c r="B59" s="98" t="s">
        <v>86</v>
      </c>
      <c r="C59" s="98">
        <f t="shared" si="87"/>
        <v>-87</v>
      </c>
      <c r="D59" s="98">
        <f>VLOOKUP(B59,附件2!$B$10:$J$120,9,FALSE)</f>
        <v>-68</v>
      </c>
      <c r="E59" s="98">
        <f>VLOOKUP(B59,附件2!$B$10:$K$120,10,FALSE)</f>
        <v>-19</v>
      </c>
      <c r="F59" s="98">
        <f t="shared" si="88"/>
        <v>441</v>
      </c>
      <c r="G59" s="98">
        <f>VLOOKUP(B59,'[1]参阅件1-2创担贴息明细表'!B$11:AD$115,29,FALSE)</f>
        <v>360</v>
      </c>
      <c r="H59" s="98">
        <f>VLOOKUP(B59,'[1]参阅件1-2创担贴息明细表'!B$11:AE$115,30,FALSE)</f>
        <v>81</v>
      </c>
      <c r="I59" s="98">
        <f t="shared" si="89"/>
        <v>354</v>
      </c>
      <c r="J59" s="98">
        <f t="shared" si="90"/>
        <v>292</v>
      </c>
      <c r="K59" s="98">
        <f t="shared" si="91"/>
        <v>62</v>
      </c>
      <c r="L59" s="104"/>
      <c r="M59" s="98"/>
      <c r="N59" s="98"/>
      <c r="O59" s="98"/>
      <c r="P59" s="98">
        <f t="shared" si="92"/>
        <v>354</v>
      </c>
      <c r="Q59" s="98">
        <f t="shared" si="93"/>
        <v>292</v>
      </c>
      <c r="R59" s="98">
        <f t="shared" si="94"/>
        <v>62</v>
      </c>
      <c r="S59" s="98">
        <f t="shared" si="95"/>
        <v>232</v>
      </c>
      <c r="T59" s="98">
        <f>VLOOKUP(B59,'[1]参阅件1-1测算总表'!B$10:AA$116,26,FALSE)</f>
        <v>151</v>
      </c>
      <c r="U59" s="98">
        <f>VLOOKUP(B59,'[1]参阅件1-1测算总表'!B$10:AB$116,27,FALSE)</f>
        <v>81</v>
      </c>
      <c r="V59" s="98">
        <f t="shared" si="96"/>
        <v>122</v>
      </c>
      <c r="W59" s="98">
        <f t="shared" si="97"/>
        <v>141</v>
      </c>
      <c r="X59" s="98">
        <f t="shared" si="98"/>
        <v>-19</v>
      </c>
      <c r="Y59" s="113"/>
    </row>
    <row r="60" ht="23.25" customHeight="1" spans="1:25">
      <c r="A60" s="99"/>
      <c r="B60" s="98" t="s">
        <v>87</v>
      </c>
      <c r="C60" s="98">
        <f t="shared" si="87"/>
        <v>-77</v>
      </c>
      <c r="D60" s="98">
        <f>VLOOKUP(B60,附件2!$B$10:$J$120,9,FALSE)</f>
        <v>-28</v>
      </c>
      <c r="E60" s="98">
        <f>VLOOKUP(B60,附件2!$B$10:$K$120,10,FALSE)</f>
        <v>-49</v>
      </c>
      <c r="F60" s="98">
        <f t="shared" si="88"/>
        <v>229</v>
      </c>
      <c r="G60" s="98">
        <f>VLOOKUP(B60,'[1]参阅件1-2创担贴息明细表'!B$11:AD$115,29,FALSE)</f>
        <v>187</v>
      </c>
      <c r="H60" s="98">
        <f>VLOOKUP(B60,'[1]参阅件1-2创担贴息明细表'!B$11:AE$115,30,FALSE)</f>
        <v>42</v>
      </c>
      <c r="I60" s="98">
        <f t="shared" si="89"/>
        <v>152</v>
      </c>
      <c r="J60" s="98">
        <f t="shared" si="90"/>
        <v>159</v>
      </c>
      <c r="K60" s="98">
        <f t="shared" si="91"/>
        <v>-7</v>
      </c>
      <c r="L60" s="104"/>
      <c r="M60" s="98"/>
      <c r="N60" s="98"/>
      <c r="O60" s="98"/>
      <c r="P60" s="98">
        <f t="shared" si="92"/>
        <v>152</v>
      </c>
      <c r="Q60" s="98">
        <f t="shared" si="93"/>
        <v>159</v>
      </c>
      <c r="R60" s="98">
        <f t="shared" si="94"/>
        <v>-7</v>
      </c>
      <c r="S60" s="98">
        <f t="shared" si="95"/>
        <v>126</v>
      </c>
      <c r="T60" s="98">
        <f>VLOOKUP(B60,'[1]参阅件1-1测算总表'!B$10:AA$116,26,FALSE)</f>
        <v>84</v>
      </c>
      <c r="U60" s="98">
        <f>VLOOKUP(B60,'[1]参阅件1-1测算总表'!B$10:AB$116,27,FALSE)</f>
        <v>42</v>
      </c>
      <c r="V60" s="98">
        <f t="shared" si="96"/>
        <v>26</v>
      </c>
      <c r="W60" s="98">
        <f t="shared" si="97"/>
        <v>75</v>
      </c>
      <c r="X60" s="98">
        <f t="shared" si="98"/>
        <v>-49</v>
      </c>
      <c r="Y60" s="113"/>
    </row>
    <row r="61" ht="23.25" customHeight="1" spans="1:25">
      <c r="A61" s="99"/>
      <c r="B61" s="98" t="s">
        <v>88</v>
      </c>
      <c r="C61" s="98">
        <f t="shared" si="87"/>
        <v>-39</v>
      </c>
      <c r="D61" s="98">
        <f>VLOOKUP(B61,附件2!$B$10:$J$120,9,FALSE)</f>
        <v>-3</v>
      </c>
      <c r="E61" s="98">
        <f>VLOOKUP(B61,附件2!$B$10:$K$120,10,FALSE)</f>
        <v>-36</v>
      </c>
      <c r="F61" s="98">
        <f t="shared" si="88"/>
        <v>267</v>
      </c>
      <c r="G61" s="98">
        <f>VLOOKUP(B61,'[1]参阅件1-2创担贴息明细表'!B$11:AD$115,29,FALSE)</f>
        <v>216</v>
      </c>
      <c r="H61" s="98">
        <f>VLOOKUP(B61,'[1]参阅件1-2创担贴息明细表'!B$11:AE$115,30,FALSE)</f>
        <v>51</v>
      </c>
      <c r="I61" s="98">
        <f t="shared" si="89"/>
        <v>228</v>
      </c>
      <c r="J61" s="98">
        <f t="shared" si="90"/>
        <v>213</v>
      </c>
      <c r="K61" s="98">
        <f t="shared" si="91"/>
        <v>15</v>
      </c>
      <c r="L61" s="104">
        <f>VLOOKUP(B61,'[3]参阅件1-1测算总表'!B$10:S$114,18,FALSE)</f>
        <v>2</v>
      </c>
      <c r="M61" s="98"/>
      <c r="N61" s="98"/>
      <c r="O61" s="98"/>
      <c r="P61" s="98">
        <f t="shared" si="92"/>
        <v>230</v>
      </c>
      <c r="Q61" s="98">
        <f t="shared" si="93"/>
        <v>215</v>
      </c>
      <c r="R61" s="98">
        <f t="shared" si="94"/>
        <v>15</v>
      </c>
      <c r="S61" s="98">
        <f t="shared" si="95"/>
        <v>125</v>
      </c>
      <c r="T61" s="98">
        <f>VLOOKUP(B61,'[1]参阅件1-1测算总表'!B$10:AA$116,26,FALSE)</f>
        <v>74</v>
      </c>
      <c r="U61" s="98">
        <f>VLOOKUP(B61,'[1]参阅件1-1测算总表'!B$10:AB$116,27,FALSE)</f>
        <v>51</v>
      </c>
      <c r="V61" s="98">
        <f t="shared" si="96"/>
        <v>105</v>
      </c>
      <c r="W61" s="98">
        <f t="shared" si="97"/>
        <v>141</v>
      </c>
      <c r="X61" s="98">
        <f t="shared" si="98"/>
        <v>-36</v>
      </c>
      <c r="Y61" s="113"/>
    </row>
    <row r="62" s="83" customFormat="1" ht="23.25" customHeight="1" spans="1:25">
      <c r="A62" s="99" t="s">
        <v>89</v>
      </c>
      <c r="B62" s="100" t="s">
        <v>90</v>
      </c>
      <c r="C62" s="100">
        <f t="shared" ref="C62:R62" si="99">SUM(C63:C65)</f>
        <v>-455</v>
      </c>
      <c r="D62" s="100">
        <f t="shared" si="99"/>
        <v>-289</v>
      </c>
      <c r="E62" s="100">
        <f t="shared" si="99"/>
        <v>-166</v>
      </c>
      <c r="F62" s="100">
        <f t="shared" si="99"/>
        <v>1994</v>
      </c>
      <c r="G62" s="100">
        <f t="shared" si="99"/>
        <v>1202</v>
      </c>
      <c r="H62" s="100">
        <f t="shared" si="99"/>
        <v>792</v>
      </c>
      <c r="I62" s="100">
        <f t="shared" si="99"/>
        <v>1539</v>
      </c>
      <c r="J62" s="100">
        <f t="shared" si="99"/>
        <v>913</v>
      </c>
      <c r="K62" s="100">
        <f t="shared" si="99"/>
        <v>626</v>
      </c>
      <c r="L62" s="100">
        <f t="shared" si="99"/>
        <v>11</v>
      </c>
      <c r="M62" s="100"/>
      <c r="N62" s="100"/>
      <c r="O62" s="100"/>
      <c r="P62" s="100">
        <f t="shared" ref="P62:Y62" si="100">SUM(P63:P65)</f>
        <v>1550</v>
      </c>
      <c r="Q62" s="100">
        <f t="shared" si="100"/>
        <v>924</v>
      </c>
      <c r="R62" s="100">
        <f t="shared" si="100"/>
        <v>626</v>
      </c>
      <c r="S62" s="100">
        <f t="shared" si="100"/>
        <v>1435</v>
      </c>
      <c r="T62" s="100">
        <f t="shared" si="100"/>
        <v>643</v>
      </c>
      <c r="U62" s="100">
        <f t="shared" si="100"/>
        <v>792</v>
      </c>
      <c r="V62" s="100">
        <f t="shared" si="100"/>
        <v>115</v>
      </c>
      <c r="W62" s="100">
        <f t="shared" si="100"/>
        <v>281</v>
      </c>
      <c r="X62" s="100">
        <f t="shared" si="100"/>
        <v>-166</v>
      </c>
      <c r="Y62" s="111"/>
    </row>
    <row r="63" ht="23.25" customHeight="1" spans="1:25">
      <c r="A63" s="99"/>
      <c r="B63" s="98" t="s">
        <v>91</v>
      </c>
      <c r="C63" s="98">
        <f t="shared" ref="C63:C67" si="101">D63+E63</f>
        <v>-169</v>
      </c>
      <c r="D63" s="98">
        <f>VLOOKUP(B63,附件2!$B$10:$J$120,9,FALSE)</f>
        <v>-51</v>
      </c>
      <c r="E63" s="98">
        <f>VLOOKUP(B63,附件2!$B$10:$K$120,10,FALSE)</f>
        <v>-118</v>
      </c>
      <c r="F63" s="98">
        <f t="shared" ref="F63:F67" si="102">G63+H63</f>
        <v>747</v>
      </c>
      <c r="G63" s="98">
        <f>VLOOKUP(B63,'[1]参阅件1-2创担贴息明细表'!B$11:AD$115,29,FALSE)</f>
        <v>403</v>
      </c>
      <c r="H63" s="98">
        <f>VLOOKUP(B63,'[1]参阅件1-2创担贴息明细表'!B$11:AE$115,30,FALSE)</f>
        <v>344</v>
      </c>
      <c r="I63" s="98">
        <f t="shared" ref="I63:I67" si="103">J63+K63</f>
        <v>578</v>
      </c>
      <c r="J63" s="98">
        <f t="shared" ref="J63:J67" si="104">D63+G63</f>
        <v>352</v>
      </c>
      <c r="K63" s="98">
        <f t="shared" ref="K63:K67" si="105">E63+H63</f>
        <v>226</v>
      </c>
      <c r="L63" s="104"/>
      <c r="M63" s="98"/>
      <c r="N63" s="98"/>
      <c r="O63" s="98"/>
      <c r="P63" s="98">
        <f t="shared" ref="P63:P67" si="106">Q63+R63</f>
        <v>578</v>
      </c>
      <c r="Q63" s="98">
        <f t="shared" ref="Q63:Q67" si="107">J63+L63+N63</f>
        <v>352</v>
      </c>
      <c r="R63" s="98">
        <f t="shared" ref="R63:R67" si="108">K63+O63</f>
        <v>226</v>
      </c>
      <c r="S63" s="98">
        <f t="shared" ref="S63:S67" si="109">T63+U63</f>
        <v>573</v>
      </c>
      <c r="T63" s="98">
        <f>VLOOKUP(B63,'[1]参阅件1-1测算总表'!B$10:AA$116,26,FALSE)</f>
        <v>229</v>
      </c>
      <c r="U63" s="98">
        <f>VLOOKUP(B63,'[1]参阅件1-1测算总表'!B$10:AB$116,27,FALSE)</f>
        <v>344</v>
      </c>
      <c r="V63" s="98">
        <f t="shared" ref="V63:V67" si="110">W63+X63</f>
        <v>5</v>
      </c>
      <c r="W63" s="98">
        <f t="shared" ref="W63:W67" si="111">Q63-T63</f>
        <v>123</v>
      </c>
      <c r="X63" s="98">
        <f t="shared" ref="X63:X67" si="112">R63-U63</f>
        <v>-118</v>
      </c>
      <c r="Y63" s="113"/>
    </row>
    <row r="64" ht="23.25" customHeight="1" spans="1:25">
      <c r="A64" s="99"/>
      <c r="B64" s="98" t="s">
        <v>92</v>
      </c>
      <c r="C64" s="98">
        <f t="shared" si="101"/>
        <v>-108</v>
      </c>
      <c r="D64" s="98">
        <f>VLOOKUP(B64,附件2!$B$10:$J$120,9,FALSE)</f>
        <v>-119</v>
      </c>
      <c r="E64" s="98">
        <f>VLOOKUP(B64,附件2!$B$10:$K$120,10,FALSE)</f>
        <v>11</v>
      </c>
      <c r="F64" s="98">
        <f t="shared" si="102"/>
        <v>592</v>
      </c>
      <c r="G64" s="98">
        <f>VLOOKUP(B64,'[1]参阅件1-2创担贴息明细表'!B$11:AD$115,29,FALSE)</f>
        <v>353</v>
      </c>
      <c r="H64" s="98">
        <f>VLOOKUP(B64,'[1]参阅件1-2创担贴息明细表'!B$11:AE$115,30,FALSE)</f>
        <v>239</v>
      </c>
      <c r="I64" s="98">
        <f t="shared" si="103"/>
        <v>484</v>
      </c>
      <c r="J64" s="98">
        <f t="shared" si="104"/>
        <v>234</v>
      </c>
      <c r="K64" s="98">
        <f t="shared" si="105"/>
        <v>250</v>
      </c>
      <c r="L64" s="104"/>
      <c r="M64" s="98"/>
      <c r="N64" s="98"/>
      <c r="O64" s="98"/>
      <c r="P64" s="98">
        <f t="shared" si="106"/>
        <v>484</v>
      </c>
      <c r="Q64" s="98">
        <f t="shared" si="107"/>
        <v>234</v>
      </c>
      <c r="R64" s="98">
        <f t="shared" si="108"/>
        <v>250</v>
      </c>
      <c r="S64" s="98">
        <f t="shared" si="109"/>
        <v>468</v>
      </c>
      <c r="T64" s="98">
        <f>VLOOKUP(B64,'[1]参阅件1-1测算总表'!B$10:AA$116,26,FALSE)</f>
        <v>229</v>
      </c>
      <c r="U64" s="98">
        <f>VLOOKUP(B64,'[1]参阅件1-1测算总表'!B$10:AB$116,27,FALSE)</f>
        <v>239</v>
      </c>
      <c r="V64" s="98">
        <f t="shared" si="110"/>
        <v>16</v>
      </c>
      <c r="W64" s="98">
        <f t="shared" si="111"/>
        <v>5</v>
      </c>
      <c r="X64" s="98">
        <f t="shared" si="112"/>
        <v>11</v>
      </c>
      <c r="Y64" s="113"/>
    </row>
    <row r="65" ht="23.25" customHeight="1" spans="1:25">
      <c r="A65" s="99"/>
      <c r="B65" s="98" t="s">
        <v>93</v>
      </c>
      <c r="C65" s="98">
        <f t="shared" si="101"/>
        <v>-178</v>
      </c>
      <c r="D65" s="98">
        <f>VLOOKUP(B65,附件2!$B$10:$J$120,9,FALSE)</f>
        <v>-119</v>
      </c>
      <c r="E65" s="98">
        <f>VLOOKUP(B65,附件2!$B$10:$K$120,10,FALSE)</f>
        <v>-59</v>
      </c>
      <c r="F65" s="98">
        <f t="shared" si="102"/>
        <v>655</v>
      </c>
      <c r="G65" s="98">
        <f>VLOOKUP(B65,'[1]参阅件1-2创担贴息明细表'!B$11:AD$115,29,FALSE)</f>
        <v>446</v>
      </c>
      <c r="H65" s="98">
        <f>VLOOKUP(B65,'[1]参阅件1-2创担贴息明细表'!B$11:AE$115,30,FALSE)</f>
        <v>209</v>
      </c>
      <c r="I65" s="98">
        <f t="shared" si="103"/>
        <v>477</v>
      </c>
      <c r="J65" s="98">
        <f t="shared" si="104"/>
        <v>327</v>
      </c>
      <c r="K65" s="98">
        <f t="shared" si="105"/>
        <v>150</v>
      </c>
      <c r="L65" s="104">
        <f>VLOOKUP(B65,'[3]参阅件1-1测算总表'!B$10:S$114,18,FALSE)</f>
        <v>11</v>
      </c>
      <c r="M65" s="98"/>
      <c r="N65" s="98"/>
      <c r="O65" s="98"/>
      <c r="P65" s="98">
        <f t="shared" si="106"/>
        <v>488</v>
      </c>
      <c r="Q65" s="98">
        <f t="shared" si="107"/>
        <v>338</v>
      </c>
      <c r="R65" s="98">
        <f t="shared" si="108"/>
        <v>150</v>
      </c>
      <c r="S65" s="98">
        <f t="shared" si="109"/>
        <v>394</v>
      </c>
      <c r="T65" s="98">
        <f>VLOOKUP(B65,'[1]参阅件1-1测算总表'!B$10:AA$116,26,FALSE)</f>
        <v>185</v>
      </c>
      <c r="U65" s="98">
        <f>VLOOKUP(B65,'[1]参阅件1-1测算总表'!B$10:AB$116,27,FALSE)</f>
        <v>209</v>
      </c>
      <c r="V65" s="98">
        <f t="shared" si="110"/>
        <v>94</v>
      </c>
      <c r="W65" s="98">
        <f t="shared" si="111"/>
        <v>153</v>
      </c>
      <c r="X65" s="98">
        <f t="shared" si="112"/>
        <v>-59</v>
      </c>
      <c r="Y65" s="113"/>
    </row>
    <row r="66" s="83" customFormat="1" ht="23.25" customHeight="1" spans="1:25">
      <c r="A66" s="99" t="s">
        <v>94</v>
      </c>
      <c r="B66" s="100" t="s">
        <v>95</v>
      </c>
      <c r="C66" s="100">
        <f t="shared" ref="C66:R66" si="113">SUM(C67:C71)</f>
        <v>-1108</v>
      </c>
      <c r="D66" s="100">
        <f t="shared" si="113"/>
        <v>-456</v>
      </c>
      <c r="E66" s="100">
        <f t="shared" si="113"/>
        <v>-652</v>
      </c>
      <c r="F66" s="100">
        <f t="shared" si="113"/>
        <v>2873</v>
      </c>
      <c r="G66" s="100">
        <f t="shared" si="113"/>
        <v>2021</v>
      </c>
      <c r="H66" s="100">
        <f t="shared" si="113"/>
        <v>852</v>
      </c>
      <c r="I66" s="100">
        <f t="shared" si="113"/>
        <v>1765</v>
      </c>
      <c r="J66" s="100">
        <f t="shared" si="113"/>
        <v>1565</v>
      </c>
      <c r="K66" s="100">
        <f t="shared" si="113"/>
        <v>200</v>
      </c>
      <c r="L66" s="100">
        <f t="shared" si="113"/>
        <v>12</v>
      </c>
      <c r="M66" s="100"/>
      <c r="N66" s="100"/>
      <c r="O66" s="100"/>
      <c r="P66" s="100">
        <f t="shared" ref="P66:Y66" si="114">SUM(P67:P71)</f>
        <v>1777</v>
      </c>
      <c r="Q66" s="100">
        <f t="shared" si="114"/>
        <v>1577</v>
      </c>
      <c r="R66" s="100">
        <f t="shared" si="114"/>
        <v>200</v>
      </c>
      <c r="S66" s="100">
        <f t="shared" si="114"/>
        <v>1859</v>
      </c>
      <c r="T66" s="100">
        <f t="shared" si="114"/>
        <v>1007</v>
      </c>
      <c r="U66" s="100">
        <f t="shared" si="114"/>
        <v>852</v>
      </c>
      <c r="V66" s="100">
        <f t="shared" si="114"/>
        <v>-82</v>
      </c>
      <c r="W66" s="100">
        <f t="shared" si="114"/>
        <v>570</v>
      </c>
      <c r="X66" s="100">
        <f t="shared" si="114"/>
        <v>-652</v>
      </c>
      <c r="Y66" s="111"/>
    </row>
    <row r="67" ht="23.25" customHeight="1" spans="1:25">
      <c r="A67" s="99"/>
      <c r="B67" s="98" t="s">
        <v>96</v>
      </c>
      <c r="C67" s="98">
        <f t="shared" si="101"/>
        <v>-125</v>
      </c>
      <c r="D67" s="98">
        <f>VLOOKUP(B67,附件2!$B$10:$J$120,9,FALSE)</f>
        <v>-4</v>
      </c>
      <c r="E67" s="98">
        <f>VLOOKUP(B67,附件2!$B$10:$K$120,10,FALSE)</f>
        <v>-121</v>
      </c>
      <c r="F67" s="98">
        <f t="shared" si="102"/>
        <v>684</v>
      </c>
      <c r="G67" s="98">
        <f>VLOOKUP(B67,'[1]参阅件1-2创担贴息明细表'!B$11:AD$115,29,FALSE)</f>
        <v>491</v>
      </c>
      <c r="H67" s="98">
        <f>VLOOKUP(B67,'[1]参阅件1-2创担贴息明细表'!B$11:AE$115,30,FALSE)</f>
        <v>193</v>
      </c>
      <c r="I67" s="98">
        <f t="shared" si="103"/>
        <v>559</v>
      </c>
      <c r="J67" s="98">
        <f t="shared" si="104"/>
        <v>487</v>
      </c>
      <c r="K67" s="98">
        <f t="shared" si="105"/>
        <v>72</v>
      </c>
      <c r="L67" s="104"/>
      <c r="M67" s="98"/>
      <c r="N67" s="104"/>
      <c r="O67" s="104"/>
      <c r="P67" s="98">
        <f t="shared" si="106"/>
        <v>559</v>
      </c>
      <c r="Q67" s="98">
        <f t="shared" si="107"/>
        <v>487</v>
      </c>
      <c r="R67" s="98">
        <f t="shared" si="108"/>
        <v>72</v>
      </c>
      <c r="S67" s="98">
        <f t="shared" si="109"/>
        <v>487</v>
      </c>
      <c r="T67" s="98">
        <f>VLOOKUP(B67,'[1]参阅件1-1测算总表'!B$10:AA$116,26,FALSE)</f>
        <v>294</v>
      </c>
      <c r="U67" s="98">
        <f>VLOOKUP(B67,'[1]参阅件1-1测算总表'!B$10:AB$116,27,FALSE)</f>
        <v>193</v>
      </c>
      <c r="V67" s="98">
        <f t="shared" si="110"/>
        <v>72</v>
      </c>
      <c r="W67" s="98">
        <f t="shared" si="111"/>
        <v>193</v>
      </c>
      <c r="X67" s="98">
        <f t="shared" si="112"/>
        <v>-121</v>
      </c>
      <c r="Y67" s="113"/>
    </row>
    <row r="68" ht="23.25" customHeight="1" spans="1:25">
      <c r="A68" s="99"/>
      <c r="B68" s="98" t="s">
        <v>97</v>
      </c>
      <c r="C68" s="98">
        <f t="shared" ref="C68:C73" si="115">D68+E68</f>
        <v>-186</v>
      </c>
      <c r="D68" s="98">
        <f>VLOOKUP(B68,附件2!$B$10:$J$120,9,FALSE)</f>
        <v>-103</v>
      </c>
      <c r="E68" s="98">
        <f>VLOOKUP(B68,附件2!$B$10:$K$120,10,FALSE)</f>
        <v>-83</v>
      </c>
      <c r="F68" s="98">
        <f t="shared" ref="F68:F73" si="116">G68+H68</f>
        <v>463</v>
      </c>
      <c r="G68" s="98">
        <f>VLOOKUP(B68,'[1]参阅件1-2创担贴息明细表'!B$11:AD$115,29,FALSE)</f>
        <v>360</v>
      </c>
      <c r="H68" s="98">
        <f>VLOOKUP(B68,'[1]参阅件1-2创担贴息明细表'!B$11:AE$115,30,FALSE)</f>
        <v>103</v>
      </c>
      <c r="I68" s="98">
        <f t="shared" ref="I68:I73" si="117">J68+K68</f>
        <v>277</v>
      </c>
      <c r="J68" s="98">
        <f t="shared" ref="J68:J73" si="118">D68+G68</f>
        <v>257</v>
      </c>
      <c r="K68" s="98">
        <f t="shared" ref="K68:K73" si="119">E68+H68</f>
        <v>20</v>
      </c>
      <c r="L68" s="104"/>
      <c r="M68" s="98"/>
      <c r="N68" s="98"/>
      <c r="O68" s="98"/>
      <c r="P68" s="98">
        <f t="shared" ref="P68:P73" si="120">Q68+R68</f>
        <v>277</v>
      </c>
      <c r="Q68" s="98">
        <f t="shared" ref="Q68:Q73" si="121">J68+L68+N68</f>
        <v>257</v>
      </c>
      <c r="R68" s="98">
        <f t="shared" ref="R68:R73" si="122">K68+O68</f>
        <v>20</v>
      </c>
      <c r="S68" s="98">
        <f t="shared" ref="S68:S73" si="123">T68+U68</f>
        <v>271</v>
      </c>
      <c r="T68" s="98">
        <f>VLOOKUP(B68,'[1]参阅件1-1测算总表'!B$10:AA$116,26,FALSE)</f>
        <v>168</v>
      </c>
      <c r="U68" s="98">
        <f>VLOOKUP(B68,'[1]参阅件1-1测算总表'!B$10:AB$116,27,FALSE)</f>
        <v>103</v>
      </c>
      <c r="V68" s="98">
        <f t="shared" ref="V68:V73" si="124">W68+X68</f>
        <v>6</v>
      </c>
      <c r="W68" s="98">
        <f t="shared" ref="W68:W73" si="125">Q68-T68</f>
        <v>89</v>
      </c>
      <c r="X68" s="98">
        <f t="shared" ref="X68:X73" si="126">R68-U68</f>
        <v>-83</v>
      </c>
      <c r="Y68" s="113"/>
    </row>
    <row r="69" ht="23.25" customHeight="1" spans="1:26">
      <c r="A69" s="99"/>
      <c r="B69" s="98" t="s">
        <v>98</v>
      </c>
      <c r="C69" s="98">
        <f t="shared" si="115"/>
        <v>-243</v>
      </c>
      <c r="D69" s="98">
        <f>VLOOKUP(B69,附件2!$B$10:$J$120,9,FALSE)</f>
        <v>-106</v>
      </c>
      <c r="E69" s="98">
        <f>VLOOKUP(B69,附件2!$B$10:$K$120,10,FALSE)</f>
        <v>-137</v>
      </c>
      <c r="F69" s="98">
        <f t="shared" si="116"/>
        <v>250</v>
      </c>
      <c r="G69" s="98">
        <f>VLOOKUP(B69,'[1]参阅件1-2创担贴息明细表'!B$11:AD$115,29,FALSE)</f>
        <v>180</v>
      </c>
      <c r="H69" s="98">
        <f>VLOOKUP(B69,'[1]参阅件1-2创担贴息明细表'!B$11:AE$115,30,FALSE)</f>
        <v>70</v>
      </c>
      <c r="I69" s="98">
        <f t="shared" si="117"/>
        <v>7</v>
      </c>
      <c r="J69" s="98">
        <f t="shared" si="118"/>
        <v>74</v>
      </c>
      <c r="K69" s="98">
        <f t="shared" si="119"/>
        <v>-67</v>
      </c>
      <c r="L69" s="104"/>
      <c r="M69" s="98"/>
      <c r="N69" s="98"/>
      <c r="O69" s="98"/>
      <c r="P69" s="98">
        <f t="shared" si="120"/>
        <v>7</v>
      </c>
      <c r="Q69" s="98">
        <f t="shared" si="121"/>
        <v>74</v>
      </c>
      <c r="R69" s="98">
        <f t="shared" si="122"/>
        <v>-67</v>
      </c>
      <c r="S69" s="98">
        <f t="shared" si="123"/>
        <v>138</v>
      </c>
      <c r="T69" s="98">
        <f>VLOOKUP(B69,'[1]参阅件1-1测算总表'!B$10:AA$116,26,FALSE)</f>
        <v>68</v>
      </c>
      <c r="U69" s="98">
        <f>VLOOKUP(B69,'[1]参阅件1-1测算总表'!B$10:AB$116,27,FALSE)</f>
        <v>70</v>
      </c>
      <c r="V69" s="98">
        <f t="shared" si="124"/>
        <v>-131</v>
      </c>
      <c r="W69" s="98">
        <f t="shared" si="125"/>
        <v>6</v>
      </c>
      <c r="X69" s="98">
        <f t="shared" si="126"/>
        <v>-137</v>
      </c>
      <c r="Y69" s="113"/>
      <c r="Z69" s="114"/>
    </row>
    <row r="70" ht="23.25" customHeight="1" spans="1:26">
      <c r="A70" s="99"/>
      <c r="B70" s="98" t="s">
        <v>99</v>
      </c>
      <c r="C70" s="98">
        <f t="shared" si="115"/>
        <v>-26</v>
      </c>
      <c r="D70" s="98">
        <f>VLOOKUP(B70,附件2!$B$10:$J$120,9,FALSE)</f>
        <v>-2</v>
      </c>
      <c r="E70" s="98">
        <f>VLOOKUP(B70,附件2!$B$10:$K$120,10,FALSE)</f>
        <v>-24</v>
      </c>
      <c r="F70" s="98">
        <f t="shared" si="116"/>
        <v>826</v>
      </c>
      <c r="G70" s="98">
        <f>VLOOKUP(B70,'[1]参阅件1-2创担贴息明细表'!B$11:AD$115,29,FALSE)</f>
        <v>630</v>
      </c>
      <c r="H70" s="98">
        <f>VLOOKUP(B70,'[1]参阅件1-2创担贴息明细表'!B$11:AE$115,30,FALSE)</f>
        <v>196</v>
      </c>
      <c r="I70" s="98">
        <f t="shared" si="117"/>
        <v>800</v>
      </c>
      <c r="J70" s="98">
        <f t="shared" si="118"/>
        <v>628</v>
      </c>
      <c r="K70" s="98">
        <f t="shared" si="119"/>
        <v>172</v>
      </c>
      <c r="L70" s="104"/>
      <c r="M70" s="98"/>
      <c r="N70" s="98"/>
      <c r="O70" s="98"/>
      <c r="P70" s="98">
        <f t="shared" si="120"/>
        <v>800</v>
      </c>
      <c r="Q70" s="98">
        <f t="shared" si="121"/>
        <v>628</v>
      </c>
      <c r="R70" s="98">
        <f t="shared" si="122"/>
        <v>172</v>
      </c>
      <c r="S70" s="98">
        <f t="shared" si="123"/>
        <v>497</v>
      </c>
      <c r="T70" s="98">
        <f>VLOOKUP(B70,'[1]参阅件1-1测算总表'!B$10:AA$116,26,FALSE)</f>
        <v>301</v>
      </c>
      <c r="U70" s="98">
        <f>VLOOKUP(B70,'[1]参阅件1-1测算总表'!B$10:AB$116,27,FALSE)</f>
        <v>196</v>
      </c>
      <c r="V70" s="98">
        <f t="shared" si="124"/>
        <v>303</v>
      </c>
      <c r="W70" s="98">
        <f t="shared" si="125"/>
        <v>327</v>
      </c>
      <c r="X70" s="98">
        <f t="shared" si="126"/>
        <v>-24</v>
      </c>
      <c r="Y70" s="113"/>
      <c r="Z70" s="114"/>
    </row>
    <row r="71" ht="23.25" customHeight="1" spans="1:26">
      <c r="A71" s="99"/>
      <c r="B71" s="98" t="s">
        <v>100</v>
      </c>
      <c r="C71" s="98">
        <f t="shared" si="115"/>
        <v>-528</v>
      </c>
      <c r="D71" s="98">
        <f>VLOOKUP(B71,附件2!$B$10:$J$120,9,FALSE)</f>
        <v>-241</v>
      </c>
      <c r="E71" s="98">
        <f>VLOOKUP(B71,附件2!$B$10:$K$120,10,FALSE)</f>
        <v>-287</v>
      </c>
      <c r="F71" s="98">
        <f t="shared" si="116"/>
        <v>650</v>
      </c>
      <c r="G71" s="98">
        <f>VLOOKUP(B71,'[1]参阅件1-2创担贴息明细表'!B$11:AD$115,29,FALSE)</f>
        <v>360</v>
      </c>
      <c r="H71" s="98">
        <f>VLOOKUP(B71,'[1]参阅件1-2创担贴息明细表'!B$11:AE$115,30,FALSE)</f>
        <v>290</v>
      </c>
      <c r="I71" s="98">
        <f t="shared" si="117"/>
        <v>122</v>
      </c>
      <c r="J71" s="98">
        <f t="shared" si="118"/>
        <v>119</v>
      </c>
      <c r="K71" s="98">
        <f t="shared" si="119"/>
        <v>3</v>
      </c>
      <c r="L71" s="104">
        <f>VLOOKUP(B71,'[3]参阅件1-1测算总表'!B$10:S$114,18,FALSE)</f>
        <v>12</v>
      </c>
      <c r="M71" s="98"/>
      <c r="N71" s="98"/>
      <c r="O71" s="98"/>
      <c r="P71" s="98">
        <f t="shared" si="120"/>
        <v>134</v>
      </c>
      <c r="Q71" s="98">
        <f t="shared" si="121"/>
        <v>131</v>
      </c>
      <c r="R71" s="98">
        <f t="shared" si="122"/>
        <v>3</v>
      </c>
      <c r="S71" s="98">
        <f t="shared" si="123"/>
        <v>466</v>
      </c>
      <c r="T71" s="98">
        <f>VLOOKUP(B71,'[1]参阅件1-1测算总表'!B$10:AA$116,26,FALSE)</f>
        <v>176</v>
      </c>
      <c r="U71" s="98">
        <f>VLOOKUP(B71,'[1]参阅件1-1测算总表'!B$10:AB$116,27,FALSE)</f>
        <v>290</v>
      </c>
      <c r="V71" s="98">
        <f t="shared" si="124"/>
        <v>-332</v>
      </c>
      <c r="W71" s="98">
        <f t="shared" si="125"/>
        <v>-45</v>
      </c>
      <c r="X71" s="98">
        <f t="shared" si="126"/>
        <v>-287</v>
      </c>
      <c r="Y71" s="113"/>
      <c r="Z71" s="114"/>
    </row>
    <row r="72" s="83" customFormat="1" ht="23.25" customHeight="1" spans="1:26">
      <c r="A72" s="99" t="s">
        <v>101</v>
      </c>
      <c r="B72" s="100" t="s">
        <v>102</v>
      </c>
      <c r="C72" s="100">
        <f t="shared" ref="C72:R72" si="127">SUM(C73:C82)</f>
        <v>-1977</v>
      </c>
      <c r="D72" s="100">
        <f t="shared" si="127"/>
        <v>-1162</v>
      </c>
      <c r="E72" s="100">
        <f t="shared" si="127"/>
        <v>-815</v>
      </c>
      <c r="F72" s="100">
        <f t="shared" si="127"/>
        <v>6073</v>
      </c>
      <c r="G72" s="100">
        <f t="shared" si="127"/>
        <v>3818</v>
      </c>
      <c r="H72" s="100">
        <f t="shared" si="127"/>
        <v>2255</v>
      </c>
      <c r="I72" s="100">
        <f t="shared" si="127"/>
        <v>4096</v>
      </c>
      <c r="J72" s="100">
        <f t="shared" si="127"/>
        <v>2656</v>
      </c>
      <c r="K72" s="100">
        <f t="shared" si="127"/>
        <v>1440</v>
      </c>
      <c r="L72" s="100">
        <f t="shared" si="127"/>
        <v>1</v>
      </c>
      <c r="M72" s="100"/>
      <c r="N72" s="100"/>
      <c r="O72" s="100"/>
      <c r="P72" s="100">
        <f t="shared" ref="P72:Y72" si="128">SUM(P73:P82)</f>
        <v>4097</v>
      </c>
      <c r="Q72" s="100">
        <f t="shared" si="128"/>
        <v>2657</v>
      </c>
      <c r="R72" s="100">
        <f t="shared" si="128"/>
        <v>1440</v>
      </c>
      <c r="S72" s="100">
        <f t="shared" si="128"/>
        <v>4227</v>
      </c>
      <c r="T72" s="100">
        <f t="shared" si="128"/>
        <v>1972</v>
      </c>
      <c r="U72" s="100">
        <f t="shared" si="128"/>
        <v>2255</v>
      </c>
      <c r="V72" s="100">
        <f t="shared" si="128"/>
        <v>-130</v>
      </c>
      <c r="W72" s="100">
        <f t="shared" si="128"/>
        <v>685</v>
      </c>
      <c r="X72" s="100">
        <f t="shared" si="128"/>
        <v>-815</v>
      </c>
      <c r="Y72" s="111"/>
      <c r="Z72" s="115"/>
    </row>
    <row r="73" ht="23.25" customHeight="1" spans="1:26">
      <c r="A73" s="99"/>
      <c r="B73" s="98" t="s">
        <v>103</v>
      </c>
      <c r="C73" s="98">
        <f t="shared" si="115"/>
        <v>-898</v>
      </c>
      <c r="D73" s="98">
        <f>VLOOKUP(B73,附件2!$B$10:$J$120,9,FALSE)</f>
        <v>-530</v>
      </c>
      <c r="E73" s="98">
        <f>VLOOKUP(B73,附件2!$B$10:$K$120,10,FALSE)</f>
        <v>-368</v>
      </c>
      <c r="F73" s="98">
        <f t="shared" si="116"/>
        <v>2098</v>
      </c>
      <c r="G73" s="98">
        <f>VLOOKUP(B73,'[1]参阅件1-2创担贴息明细表'!B$11:AD$115,29,FALSE)</f>
        <v>1268</v>
      </c>
      <c r="H73" s="98">
        <f>VLOOKUP(B73,'[1]参阅件1-2创担贴息明细表'!B$11:AE$115,30,FALSE)</f>
        <v>830</v>
      </c>
      <c r="I73" s="98">
        <f t="shared" si="117"/>
        <v>1200</v>
      </c>
      <c r="J73" s="98">
        <f t="shared" si="118"/>
        <v>738</v>
      </c>
      <c r="K73" s="98">
        <f t="shared" si="119"/>
        <v>462</v>
      </c>
      <c r="L73" s="104"/>
      <c r="M73" s="98"/>
      <c r="N73" s="104"/>
      <c r="O73" s="104"/>
      <c r="P73" s="98">
        <f t="shared" si="120"/>
        <v>1200</v>
      </c>
      <c r="Q73" s="98">
        <f t="shared" si="121"/>
        <v>738</v>
      </c>
      <c r="R73" s="98">
        <f t="shared" si="122"/>
        <v>462</v>
      </c>
      <c r="S73" s="98">
        <f t="shared" si="123"/>
        <v>1430</v>
      </c>
      <c r="T73" s="98">
        <f>VLOOKUP(B73,'[1]参阅件1-1测算总表'!B$10:AA$116,26,FALSE)</f>
        <v>600</v>
      </c>
      <c r="U73" s="98">
        <f>VLOOKUP(B73,'[1]参阅件1-1测算总表'!B$10:AB$116,27,FALSE)</f>
        <v>830</v>
      </c>
      <c r="V73" s="98">
        <f t="shared" si="124"/>
        <v>-230</v>
      </c>
      <c r="W73" s="98">
        <f t="shared" si="125"/>
        <v>138</v>
      </c>
      <c r="X73" s="98">
        <f t="shared" si="126"/>
        <v>-368</v>
      </c>
      <c r="Y73" s="113"/>
      <c r="Z73" s="114"/>
    </row>
    <row r="74" ht="23.25" customHeight="1" spans="1:26">
      <c r="A74" s="99"/>
      <c r="B74" s="98" t="s">
        <v>104</v>
      </c>
      <c r="C74" s="98">
        <f t="shared" ref="C74:C82" si="129">D74+E74</f>
        <v>9</v>
      </c>
      <c r="D74" s="98">
        <f>VLOOKUP(B74,附件2!$B$10:$J$120,9,FALSE)</f>
        <v>17</v>
      </c>
      <c r="E74" s="98">
        <f>VLOOKUP(B74,附件2!$B$10:$K$120,10,FALSE)</f>
        <v>-8</v>
      </c>
      <c r="F74" s="98">
        <f t="shared" ref="F74:F82" si="130">G74+H74</f>
        <v>341</v>
      </c>
      <c r="G74" s="98">
        <f>VLOOKUP(B74,'[1]参阅件1-2创担贴息明细表'!B$11:AD$115,29,FALSE)</f>
        <v>295</v>
      </c>
      <c r="H74" s="98">
        <f>VLOOKUP(B74,'[1]参阅件1-2创担贴息明细表'!B$11:AE$115,30,FALSE)</f>
        <v>46</v>
      </c>
      <c r="I74" s="98">
        <f t="shared" ref="I74:I82" si="131">J74+K74</f>
        <v>350</v>
      </c>
      <c r="J74" s="98">
        <f t="shared" ref="J74:J82" si="132">D74+G74</f>
        <v>312</v>
      </c>
      <c r="K74" s="98">
        <f t="shared" ref="K74:K82" si="133">E74+H74</f>
        <v>38</v>
      </c>
      <c r="L74" s="104"/>
      <c r="M74" s="98"/>
      <c r="N74" s="98"/>
      <c r="O74" s="98"/>
      <c r="P74" s="98">
        <f t="shared" ref="P74:P82" si="134">Q74+R74</f>
        <v>350</v>
      </c>
      <c r="Q74" s="98">
        <f t="shared" ref="Q74:Q82" si="135">J74+L74+N74</f>
        <v>312</v>
      </c>
      <c r="R74" s="98">
        <f t="shared" ref="R74:R82" si="136">K74+O74</f>
        <v>38</v>
      </c>
      <c r="S74" s="98">
        <f t="shared" ref="S74:S82" si="137">T74+U74</f>
        <v>139</v>
      </c>
      <c r="T74" s="98">
        <f>VLOOKUP(B74,'[1]参阅件1-1测算总表'!B$10:AA$116,26,FALSE)</f>
        <v>93</v>
      </c>
      <c r="U74" s="98">
        <f>VLOOKUP(B74,'[1]参阅件1-1测算总表'!B$10:AB$116,27,FALSE)</f>
        <v>46</v>
      </c>
      <c r="V74" s="98">
        <f t="shared" ref="V74:V82" si="138">W74+X74</f>
        <v>211</v>
      </c>
      <c r="W74" s="98">
        <f t="shared" ref="W74:W82" si="139">Q74-T74</f>
        <v>219</v>
      </c>
      <c r="X74" s="98">
        <f t="shared" ref="X74:X82" si="140">R74-U74</f>
        <v>-8</v>
      </c>
      <c r="Y74" s="113"/>
      <c r="Z74" s="114"/>
    </row>
    <row r="75" ht="23.25" customHeight="1" spans="1:26">
      <c r="A75" s="99"/>
      <c r="B75" s="98" t="s">
        <v>105</v>
      </c>
      <c r="C75" s="98">
        <f t="shared" si="129"/>
        <v>-82</v>
      </c>
      <c r="D75" s="98">
        <f>VLOOKUP(B75,附件2!$B$10:$J$120,9,FALSE)</f>
        <v>-16</v>
      </c>
      <c r="E75" s="98">
        <f>VLOOKUP(B75,附件2!$B$10:$K$120,10,FALSE)</f>
        <v>-66</v>
      </c>
      <c r="F75" s="98">
        <f t="shared" si="130"/>
        <v>321</v>
      </c>
      <c r="G75" s="98">
        <f>VLOOKUP(B75,'[1]参阅件1-2创担贴息明细表'!B$11:AD$115,29,FALSE)</f>
        <v>234</v>
      </c>
      <c r="H75" s="98">
        <f>VLOOKUP(B75,'[1]参阅件1-2创担贴息明细表'!B$11:AE$115,30,FALSE)</f>
        <v>87</v>
      </c>
      <c r="I75" s="98">
        <f t="shared" si="131"/>
        <v>239</v>
      </c>
      <c r="J75" s="98">
        <f t="shared" si="132"/>
        <v>218</v>
      </c>
      <c r="K75" s="98">
        <f t="shared" si="133"/>
        <v>21</v>
      </c>
      <c r="L75" s="104"/>
      <c r="M75" s="98"/>
      <c r="N75" s="98"/>
      <c r="O75" s="98"/>
      <c r="P75" s="98">
        <f t="shared" si="134"/>
        <v>239</v>
      </c>
      <c r="Q75" s="98">
        <f t="shared" si="135"/>
        <v>218</v>
      </c>
      <c r="R75" s="98">
        <f t="shared" si="136"/>
        <v>21</v>
      </c>
      <c r="S75" s="98">
        <f t="shared" si="137"/>
        <v>201</v>
      </c>
      <c r="T75" s="98">
        <f>VLOOKUP(B75,'[1]参阅件1-1测算总表'!B$10:AA$116,26,FALSE)</f>
        <v>114</v>
      </c>
      <c r="U75" s="98">
        <f>VLOOKUP(B75,'[1]参阅件1-1测算总表'!B$10:AB$116,27,FALSE)</f>
        <v>87</v>
      </c>
      <c r="V75" s="98">
        <f t="shared" si="138"/>
        <v>38</v>
      </c>
      <c r="W75" s="98">
        <f t="shared" si="139"/>
        <v>104</v>
      </c>
      <c r="X75" s="98">
        <f t="shared" si="140"/>
        <v>-66</v>
      </c>
      <c r="Y75" s="113"/>
      <c r="Z75" s="114"/>
    </row>
    <row r="76" ht="23.25" customHeight="1" spans="1:26">
      <c r="A76" s="99"/>
      <c r="B76" s="98" t="s">
        <v>106</v>
      </c>
      <c r="C76" s="98">
        <f t="shared" si="129"/>
        <v>-69</v>
      </c>
      <c r="D76" s="98">
        <f>VLOOKUP(B76,附件2!$B$10:$J$120,9,FALSE)</f>
        <v>-28</v>
      </c>
      <c r="E76" s="98">
        <f>VLOOKUP(B76,附件2!$B$10:$K$120,10,FALSE)</f>
        <v>-41</v>
      </c>
      <c r="F76" s="98">
        <f t="shared" si="130"/>
        <v>340</v>
      </c>
      <c r="G76" s="98">
        <f>VLOOKUP(B76,'[1]参阅件1-2创担贴息明细表'!B$11:AD$115,29,FALSE)</f>
        <v>283</v>
      </c>
      <c r="H76" s="98">
        <f>VLOOKUP(B76,'[1]参阅件1-2创担贴息明细表'!B$11:AE$115,30,FALSE)</f>
        <v>57</v>
      </c>
      <c r="I76" s="98">
        <f t="shared" si="131"/>
        <v>271</v>
      </c>
      <c r="J76" s="98">
        <f t="shared" si="132"/>
        <v>255</v>
      </c>
      <c r="K76" s="98">
        <f t="shared" si="133"/>
        <v>16</v>
      </c>
      <c r="L76" s="104"/>
      <c r="M76" s="98"/>
      <c r="N76" s="98"/>
      <c r="O76" s="98"/>
      <c r="P76" s="98">
        <f t="shared" si="134"/>
        <v>271</v>
      </c>
      <c r="Q76" s="98">
        <f t="shared" si="135"/>
        <v>255</v>
      </c>
      <c r="R76" s="98">
        <f t="shared" si="136"/>
        <v>16</v>
      </c>
      <c r="S76" s="98">
        <f t="shared" si="137"/>
        <v>186</v>
      </c>
      <c r="T76" s="98">
        <f>VLOOKUP(B76,'[1]参阅件1-1测算总表'!B$10:AA$116,26,FALSE)</f>
        <v>129</v>
      </c>
      <c r="U76" s="98">
        <f>VLOOKUP(B76,'[1]参阅件1-1测算总表'!B$10:AB$116,27,FALSE)</f>
        <v>57</v>
      </c>
      <c r="V76" s="98">
        <f t="shared" si="138"/>
        <v>85</v>
      </c>
      <c r="W76" s="98">
        <f t="shared" si="139"/>
        <v>126</v>
      </c>
      <c r="X76" s="98">
        <f t="shared" si="140"/>
        <v>-41</v>
      </c>
      <c r="Y76" s="113"/>
      <c r="Z76" s="114"/>
    </row>
    <row r="77" ht="23.25" customHeight="1" spans="1:26">
      <c r="A77" s="99"/>
      <c r="B77" s="98" t="s">
        <v>107</v>
      </c>
      <c r="C77" s="98">
        <f t="shared" si="129"/>
        <v>-259</v>
      </c>
      <c r="D77" s="98">
        <f>VLOOKUP(B77,附件2!$B$10:$J$120,9,FALSE)</f>
        <v>-166</v>
      </c>
      <c r="E77" s="98">
        <f>VLOOKUP(B77,附件2!$B$10:$K$120,10,FALSE)</f>
        <v>-93</v>
      </c>
      <c r="F77" s="98">
        <f t="shared" si="130"/>
        <v>806</v>
      </c>
      <c r="G77" s="98">
        <f>VLOOKUP(B77,'[1]参阅件1-2创担贴息明细表'!B$11:AD$115,29,FALSE)</f>
        <v>518</v>
      </c>
      <c r="H77" s="98">
        <f>VLOOKUP(B77,'[1]参阅件1-2创担贴息明细表'!B$11:AE$115,30,FALSE)</f>
        <v>288</v>
      </c>
      <c r="I77" s="98">
        <f t="shared" si="131"/>
        <v>547</v>
      </c>
      <c r="J77" s="98">
        <f t="shared" si="132"/>
        <v>352</v>
      </c>
      <c r="K77" s="98">
        <f t="shared" si="133"/>
        <v>195</v>
      </c>
      <c r="L77" s="104">
        <f>VLOOKUP(B77,'[3]参阅件1-1测算总表'!B$10:S$114,18,FALSE)</f>
        <v>1</v>
      </c>
      <c r="M77" s="98"/>
      <c r="N77" s="98"/>
      <c r="O77" s="98"/>
      <c r="P77" s="98">
        <f t="shared" si="134"/>
        <v>548</v>
      </c>
      <c r="Q77" s="98">
        <f t="shared" si="135"/>
        <v>353</v>
      </c>
      <c r="R77" s="98">
        <f t="shared" si="136"/>
        <v>195</v>
      </c>
      <c r="S77" s="98">
        <f t="shared" si="137"/>
        <v>517</v>
      </c>
      <c r="T77" s="98">
        <f>VLOOKUP(B77,'[1]参阅件1-1测算总表'!B$10:AA$116,26,FALSE)</f>
        <v>229</v>
      </c>
      <c r="U77" s="98">
        <f>VLOOKUP(B77,'[1]参阅件1-1测算总表'!B$10:AB$116,27,FALSE)</f>
        <v>288</v>
      </c>
      <c r="V77" s="98">
        <f t="shared" si="138"/>
        <v>31</v>
      </c>
      <c r="W77" s="98">
        <f t="shared" si="139"/>
        <v>124</v>
      </c>
      <c r="X77" s="98">
        <f t="shared" si="140"/>
        <v>-93</v>
      </c>
      <c r="Y77" s="113"/>
      <c r="Z77" s="114"/>
    </row>
    <row r="78" ht="23.25" customHeight="1" spans="1:25">
      <c r="A78" s="99"/>
      <c r="B78" s="98" t="s">
        <v>108</v>
      </c>
      <c r="C78" s="98">
        <f t="shared" si="129"/>
        <v>-40</v>
      </c>
      <c r="D78" s="98">
        <f>VLOOKUP(B78,附件2!$B$10:$J$120,9,FALSE)</f>
        <v>-8</v>
      </c>
      <c r="E78" s="98">
        <f>VLOOKUP(B78,附件2!$B$10:$K$120,10,FALSE)</f>
        <v>-32</v>
      </c>
      <c r="F78" s="98">
        <f t="shared" si="130"/>
        <v>354</v>
      </c>
      <c r="G78" s="98">
        <f>VLOOKUP(B78,'[1]参阅件1-2创担贴息明细表'!B$11:AD$115,29,FALSE)</f>
        <v>248</v>
      </c>
      <c r="H78" s="98">
        <f>VLOOKUP(B78,'[1]参阅件1-2创担贴息明细表'!B$11:AE$115,30,FALSE)</f>
        <v>106</v>
      </c>
      <c r="I78" s="98">
        <f t="shared" si="131"/>
        <v>314</v>
      </c>
      <c r="J78" s="98">
        <f t="shared" si="132"/>
        <v>240</v>
      </c>
      <c r="K78" s="98">
        <f t="shared" si="133"/>
        <v>74</v>
      </c>
      <c r="L78" s="104"/>
      <c r="M78" s="98"/>
      <c r="N78" s="98"/>
      <c r="O78" s="98"/>
      <c r="P78" s="98">
        <f t="shared" si="134"/>
        <v>314</v>
      </c>
      <c r="Q78" s="98">
        <f t="shared" si="135"/>
        <v>240</v>
      </c>
      <c r="R78" s="98">
        <f t="shared" si="136"/>
        <v>74</v>
      </c>
      <c r="S78" s="98">
        <f t="shared" si="137"/>
        <v>260</v>
      </c>
      <c r="T78" s="98">
        <f>VLOOKUP(B78,'[1]参阅件1-1测算总表'!B$10:AA$116,26,FALSE)</f>
        <v>154</v>
      </c>
      <c r="U78" s="98">
        <f>VLOOKUP(B78,'[1]参阅件1-1测算总表'!B$10:AB$116,27,FALSE)</f>
        <v>106</v>
      </c>
      <c r="V78" s="98">
        <f t="shared" si="138"/>
        <v>54</v>
      </c>
      <c r="W78" s="98">
        <f t="shared" si="139"/>
        <v>86</v>
      </c>
      <c r="X78" s="98">
        <f t="shared" si="140"/>
        <v>-32</v>
      </c>
      <c r="Y78" s="113"/>
    </row>
    <row r="79" ht="23.25" customHeight="1" spans="1:25">
      <c r="A79" s="99"/>
      <c r="B79" s="98" t="s">
        <v>109</v>
      </c>
      <c r="C79" s="98">
        <f t="shared" si="129"/>
        <v>-269</v>
      </c>
      <c r="D79" s="98">
        <f>VLOOKUP(B79,附件2!$B$10:$J$120,9,FALSE)</f>
        <v>-57</v>
      </c>
      <c r="E79" s="98">
        <f>VLOOKUP(B79,附件2!$B$10:$K$120,10,FALSE)</f>
        <v>-212</v>
      </c>
      <c r="F79" s="98">
        <f t="shared" si="130"/>
        <v>469</v>
      </c>
      <c r="G79" s="98">
        <f>VLOOKUP(B79,'[1]参阅件1-2创担贴息明细表'!B$11:AD$115,29,FALSE)</f>
        <v>245</v>
      </c>
      <c r="H79" s="98">
        <f>VLOOKUP(B79,'[1]参阅件1-2创担贴息明细表'!B$11:AE$115,30,FALSE)</f>
        <v>224</v>
      </c>
      <c r="I79" s="98">
        <f t="shared" si="131"/>
        <v>200</v>
      </c>
      <c r="J79" s="98">
        <f t="shared" si="132"/>
        <v>188</v>
      </c>
      <c r="K79" s="98">
        <f t="shared" si="133"/>
        <v>12</v>
      </c>
      <c r="L79" s="104"/>
      <c r="M79" s="98"/>
      <c r="N79" s="98"/>
      <c r="O79" s="98"/>
      <c r="P79" s="98">
        <f t="shared" si="134"/>
        <v>200</v>
      </c>
      <c r="Q79" s="98">
        <f t="shared" si="135"/>
        <v>188</v>
      </c>
      <c r="R79" s="98">
        <f t="shared" si="136"/>
        <v>12</v>
      </c>
      <c r="S79" s="98">
        <f t="shared" si="137"/>
        <v>343</v>
      </c>
      <c r="T79" s="98">
        <f>VLOOKUP(B79,'[1]参阅件1-1测算总表'!B$10:AA$116,26,FALSE)</f>
        <v>119</v>
      </c>
      <c r="U79" s="98">
        <f>VLOOKUP(B79,'[1]参阅件1-1测算总表'!B$10:AB$116,27,FALSE)</f>
        <v>224</v>
      </c>
      <c r="V79" s="98">
        <f t="shared" si="138"/>
        <v>-143</v>
      </c>
      <c r="W79" s="98">
        <f t="shared" si="139"/>
        <v>69</v>
      </c>
      <c r="X79" s="98">
        <f t="shared" si="140"/>
        <v>-212</v>
      </c>
      <c r="Y79" s="113"/>
    </row>
    <row r="80" ht="23.25" customHeight="1" spans="1:25">
      <c r="A80" s="99"/>
      <c r="B80" s="98" t="s">
        <v>110</v>
      </c>
      <c r="C80" s="98">
        <f t="shared" si="129"/>
        <v>18</v>
      </c>
      <c r="D80" s="98">
        <f>VLOOKUP(B80,附件2!$B$10:$J$120,9,FALSE)</f>
        <v>-54</v>
      </c>
      <c r="E80" s="98">
        <f>VLOOKUP(B80,附件2!$B$10:$K$120,10,FALSE)</f>
        <v>72</v>
      </c>
      <c r="F80" s="98">
        <f t="shared" si="130"/>
        <v>588</v>
      </c>
      <c r="G80" s="98">
        <f>VLOOKUP(B80,'[1]参阅件1-2创担贴息明细表'!B$11:AD$115,29,FALSE)</f>
        <v>400</v>
      </c>
      <c r="H80" s="98">
        <f>VLOOKUP(B80,'[1]参阅件1-2创担贴息明细表'!B$11:AE$115,30,FALSE)</f>
        <v>188</v>
      </c>
      <c r="I80" s="98">
        <f t="shared" si="131"/>
        <v>606</v>
      </c>
      <c r="J80" s="98">
        <f t="shared" si="132"/>
        <v>346</v>
      </c>
      <c r="K80" s="98">
        <f t="shared" si="133"/>
        <v>260</v>
      </c>
      <c r="L80" s="104"/>
      <c r="M80" s="98"/>
      <c r="N80" s="98"/>
      <c r="O80" s="98"/>
      <c r="P80" s="98">
        <f t="shared" si="134"/>
        <v>606</v>
      </c>
      <c r="Q80" s="98">
        <f t="shared" si="135"/>
        <v>346</v>
      </c>
      <c r="R80" s="98">
        <f t="shared" si="136"/>
        <v>260</v>
      </c>
      <c r="S80" s="98">
        <f t="shared" si="137"/>
        <v>422</v>
      </c>
      <c r="T80" s="98">
        <f>VLOOKUP(B80,'[1]参阅件1-1测算总表'!B$10:AA$116,26,FALSE)</f>
        <v>234</v>
      </c>
      <c r="U80" s="98">
        <f>VLOOKUP(B80,'[1]参阅件1-1测算总表'!B$10:AB$116,27,FALSE)</f>
        <v>188</v>
      </c>
      <c r="V80" s="98">
        <f t="shared" si="138"/>
        <v>184</v>
      </c>
      <c r="W80" s="98">
        <f t="shared" si="139"/>
        <v>112</v>
      </c>
      <c r="X80" s="98">
        <f t="shared" si="140"/>
        <v>72</v>
      </c>
      <c r="Y80" s="113"/>
    </row>
    <row r="81" ht="23.25" customHeight="1" spans="1:25">
      <c r="A81" s="99"/>
      <c r="B81" s="98" t="s">
        <v>111</v>
      </c>
      <c r="C81" s="98">
        <f t="shared" si="129"/>
        <v>-143</v>
      </c>
      <c r="D81" s="98">
        <f>VLOOKUP(B81,附件2!$B$10:$J$120,9,FALSE)</f>
        <v>-116</v>
      </c>
      <c r="E81" s="98">
        <f>VLOOKUP(B81,附件2!$B$10:$K$120,10,FALSE)</f>
        <v>-27</v>
      </c>
      <c r="F81" s="98">
        <f t="shared" si="130"/>
        <v>402</v>
      </c>
      <c r="G81" s="98">
        <f>VLOOKUP(B81,'[1]参阅件1-2创担贴息明细表'!B$11:AD$115,29,FALSE)</f>
        <v>202</v>
      </c>
      <c r="H81" s="98">
        <f>VLOOKUP(B81,'[1]参阅件1-2创担贴息明细表'!B$11:AE$115,30,FALSE)</f>
        <v>200</v>
      </c>
      <c r="I81" s="98">
        <f t="shared" si="131"/>
        <v>259</v>
      </c>
      <c r="J81" s="98">
        <f t="shared" si="132"/>
        <v>86</v>
      </c>
      <c r="K81" s="98">
        <f t="shared" si="133"/>
        <v>173</v>
      </c>
      <c r="L81" s="104"/>
      <c r="M81" s="98"/>
      <c r="N81" s="98"/>
      <c r="O81" s="98"/>
      <c r="P81" s="98">
        <f t="shared" si="134"/>
        <v>259</v>
      </c>
      <c r="Q81" s="98">
        <f t="shared" si="135"/>
        <v>86</v>
      </c>
      <c r="R81" s="98">
        <f t="shared" si="136"/>
        <v>173</v>
      </c>
      <c r="S81" s="98">
        <f t="shared" si="137"/>
        <v>381</v>
      </c>
      <c r="T81" s="98">
        <f>VLOOKUP(B81,'[1]参阅件1-1测算总表'!B$10:AA$116,26,FALSE)</f>
        <v>181</v>
      </c>
      <c r="U81" s="98">
        <f>VLOOKUP(B81,'[1]参阅件1-1测算总表'!B$10:AB$116,27,FALSE)</f>
        <v>200</v>
      </c>
      <c r="V81" s="98">
        <f t="shared" si="138"/>
        <v>-122</v>
      </c>
      <c r="W81" s="98">
        <f t="shared" si="139"/>
        <v>-95</v>
      </c>
      <c r="X81" s="98">
        <f t="shared" si="140"/>
        <v>-27</v>
      </c>
      <c r="Y81" s="113"/>
    </row>
    <row r="82" ht="23.25" customHeight="1" spans="1:25">
      <c r="A82" s="99"/>
      <c r="B82" s="98" t="s">
        <v>112</v>
      </c>
      <c r="C82" s="98">
        <f t="shared" si="129"/>
        <v>-244</v>
      </c>
      <c r="D82" s="98">
        <f>VLOOKUP(B82,附件2!$B$10:$J$120,9,FALSE)</f>
        <v>-204</v>
      </c>
      <c r="E82" s="98">
        <f>VLOOKUP(B82,附件2!$B$10:$K$120,10,FALSE)</f>
        <v>-40</v>
      </c>
      <c r="F82" s="98">
        <f t="shared" si="130"/>
        <v>354</v>
      </c>
      <c r="G82" s="98">
        <f>VLOOKUP(B82,'[1]参阅件1-2创担贴息明细表'!B$11:AD$115,29,FALSE)</f>
        <v>125</v>
      </c>
      <c r="H82" s="98">
        <f>VLOOKUP(B82,'[1]参阅件1-2创担贴息明细表'!B$11:AE$115,30,FALSE)</f>
        <v>229</v>
      </c>
      <c r="I82" s="98">
        <f t="shared" si="131"/>
        <v>110</v>
      </c>
      <c r="J82" s="98">
        <f t="shared" si="132"/>
        <v>-79</v>
      </c>
      <c r="K82" s="98">
        <f t="shared" si="133"/>
        <v>189</v>
      </c>
      <c r="L82" s="104"/>
      <c r="M82" s="98"/>
      <c r="N82" s="98"/>
      <c r="O82" s="98"/>
      <c r="P82" s="98">
        <f t="shared" si="134"/>
        <v>110</v>
      </c>
      <c r="Q82" s="98">
        <f t="shared" si="135"/>
        <v>-79</v>
      </c>
      <c r="R82" s="98">
        <f t="shared" si="136"/>
        <v>189</v>
      </c>
      <c r="S82" s="98">
        <f t="shared" si="137"/>
        <v>348</v>
      </c>
      <c r="T82" s="98">
        <f>VLOOKUP(B82,'[1]参阅件1-1测算总表'!B$10:AA$116,26,FALSE)</f>
        <v>119</v>
      </c>
      <c r="U82" s="98">
        <f>VLOOKUP(B82,'[1]参阅件1-1测算总表'!B$10:AB$116,27,FALSE)</f>
        <v>229</v>
      </c>
      <c r="V82" s="98">
        <f t="shared" si="138"/>
        <v>-238</v>
      </c>
      <c r="W82" s="98">
        <f t="shared" si="139"/>
        <v>-198</v>
      </c>
      <c r="X82" s="98">
        <f t="shared" si="140"/>
        <v>-40</v>
      </c>
      <c r="Y82" s="113"/>
    </row>
    <row r="83" s="83" customFormat="1" ht="23.25" customHeight="1" spans="1:25">
      <c r="A83" s="99" t="s">
        <v>113</v>
      </c>
      <c r="B83" s="100" t="s">
        <v>114</v>
      </c>
      <c r="C83" s="100">
        <f t="shared" ref="C83:R83" si="141">SUM(C84:C93)</f>
        <v>-2769</v>
      </c>
      <c r="D83" s="100">
        <f t="shared" si="141"/>
        <v>-1531</v>
      </c>
      <c r="E83" s="100">
        <f t="shared" si="141"/>
        <v>-1238</v>
      </c>
      <c r="F83" s="100">
        <f t="shared" si="141"/>
        <v>7101</v>
      </c>
      <c r="G83" s="100">
        <f t="shared" si="141"/>
        <v>4193</v>
      </c>
      <c r="H83" s="100">
        <f t="shared" si="141"/>
        <v>2908</v>
      </c>
      <c r="I83" s="100">
        <f t="shared" si="141"/>
        <v>4332</v>
      </c>
      <c r="J83" s="100">
        <f t="shared" si="141"/>
        <v>2662</v>
      </c>
      <c r="K83" s="100">
        <f t="shared" si="141"/>
        <v>1670</v>
      </c>
      <c r="L83" s="100">
        <f t="shared" si="141"/>
        <v>35</v>
      </c>
      <c r="M83" s="100"/>
      <c r="N83" s="100"/>
      <c r="O83" s="100"/>
      <c r="P83" s="100">
        <f t="shared" ref="P83:Y83" si="142">SUM(P84:P93)</f>
        <v>4367</v>
      </c>
      <c r="Q83" s="100">
        <f t="shared" si="142"/>
        <v>2697</v>
      </c>
      <c r="R83" s="100">
        <f t="shared" si="142"/>
        <v>1670</v>
      </c>
      <c r="S83" s="100">
        <f t="shared" si="142"/>
        <v>5484</v>
      </c>
      <c r="T83" s="100">
        <f t="shared" si="142"/>
        <v>2576</v>
      </c>
      <c r="U83" s="100">
        <f t="shared" si="142"/>
        <v>2908</v>
      </c>
      <c r="V83" s="100">
        <f t="shared" si="142"/>
        <v>-1117</v>
      </c>
      <c r="W83" s="100">
        <f t="shared" si="142"/>
        <v>121</v>
      </c>
      <c r="X83" s="100">
        <f t="shared" si="142"/>
        <v>-1238</v>
      </c>
      <c r="Y83" s="111"/>
    </row>
    <row r="84" ht="23.25" customHeight="1" spans="1:25">
      <c r="A84" s="99"/>
      <c r="B84" s="98" t="s">
        <v>115</v>
      </c>
      <c r="C84" s="98">
        <f>D84+E84</f>
        <v>-374</v>
      </c>
      <c r="D84" s="98">
        <f>VLOOKUP(B84,附件2!$B$10:$J$120,9,FALSE)</f>
        <v>-142</v>
      </c>
      <c r="E84" s="98">
        <f>VLOOKUP(B84,附件2!$B$10:$K$120,10,FALSE)</f>
        <v>-232</v>
      </c>
      <c r="F84" s="98">
        <f>G84+H84</f>
        <v>799</v>
      </c>
      <c r="G84" s="98">
        <v>503</v>
      </c>
      <c r="H84" s="98">
        <v>296</v>
      </c>
      <c r="I84" s="98">
        <f>J84+K84</f>
        <v>425</v>
      </c>
      <c r="J84" s="98">
        <f>D84+G84</f>
        <v>361</v>
      </c>
      <c r="K84" s="98">
        <f>E84+H84</f>
        <v>64</v>
      </c>
      <c r="L84" s="104"/>
      <c r="M84" s="98"/>
      <c r="N84" s="98"/>
      <c r="O84" s="98"/>
      <c r="P84" s="98">
        <f>Q84+R84</f>
        <v>425</v>
      </c>
      <c r="Q84" s="98">
        <f>J84+L84+N84</f>
        <v>361</v>
      </c>
      <c r="R84" s="98">
        <f>K84+O84</f>
        <v>64</v>
      </c>
      <c r="S84" s="98">
        <f>T84+U84</f>
        <v>825</v>
      </c>
      <c r="T84" s="98">
        <f>VLOOKUP(B84,'[1]参阅件1-1测算总表'!B$10:AA$116,26,FALSE)</f>
        <v>429</v>
      </c>
      <c r="U84" s="98">
        <f>VLOOKUP(B84,'[1]参阅件1-1测算总表'!B$10:AB$116,27,FALSE)</f>
        <v>396</v>
      </c>
      <c r="V84" s="98">
        <f>W84+X84</f>
        <v>-400</v>
      </c>
      <c r="W84" s="98">
        <f>Q84-T84</f>
        <v>-68</v>
      </c>
      <c r="X84" s="98">
        <f>R84-U84</f>
        <v>-332</v>
      </c>
      <c r="Y84" s="113"/>
    </row>
    <row r="85" ht="23.25" customHeight="1" spans="1:25">
      <c r="A85" s="99"/>
      <c r="B85" s="98" t="s">
        <v>116</v>
      </c>
      <c r="C85" s="98">
        <f t="shared" ref="C85:C93" si="143">D85+E85</f>
        <v>-240</v>
      </c>
      <c r="D85" s="98">
        <f>VLOOKUP(B85,附件2!$B$10:$J$120,9,FALSE)</f>
        <v>-192</v>
      </c>
      <c r="E85" s="98">
        <f>VLOOKUP(B85,附件2!$B$10:$K$120,10,FALSE)</f>
        <v>-48</v>
      </c>
      <c r="F85" s="98">
        <f t="shared" ref="F85:F93" si="144">G85+H85</f>
        <v>560</v>
      </c>
      <c r="G85" s="98">
        <f>VLOOKUP(B85,'[1]参阅件1-2创担贴息明细表'!B$11:AD$115,29,FALSE)</f>
        <v>317</v>
      </c>
      <c r="H85" s="98">
        <f>VLOOKUP(B85,'[1]参阅件1-2创担贴息明细表'!B$11:AE$115,30,FALSE)</f>
        <v>243</v>
      </c>
      <c r="I85" s="98">
        <f t="shared" ref="I85:I93" si="145">J85+K85</f>
        <v>320</v>
      </c>
      <c r="J85" s="98">
        <f t="shared" ref="J85:J93" si="146">D85+G85</f>
        <v>125</v>
      </c>
      <c r="K85" s="98">
        <f t="shared" ref="K85:K93" si="147">E85+H85</f>
        <v>195</v>
      </c>
      <c r="L85" s="104"/>
      <c r="M85" s="98"/>
      <c r="N85" s="98"/>
      <c r="O85" s="98"/>
      <c r="P85" s="98">
        <f t="shared" ref="P85:P93" si="148">Q85+R85</f>
        <v>320</v>
      </c>
      <c r="Q85" s="98">
        <f t="shared" ref="Q85:Q93" si="149">J85+L85+N85</f>
        <v>125</v>
      </c>
      <c r="R85" s="98">
        <f t="shared" ref="R85:R93" si="150">K85+O85</f>
        <v>195</v>
      </c>
      <c r="S85" s="98">
        <f t="shared" ref="S85:S93" si="151">T85+U85</f>
        <v>401</v>
      </c>
      <c r="T85" s="98">
        <f>VLOOKUP(B85,'[1]参阅件1-1测算总表'!B$10:AA$116,26,FALSE)</f>
        <v>158</v>
      </c>
      <c r="U85" s="98">
        <f>VLOOKUP(B85,'[1]参阅件1-1测算总表'!B$10:AB$116,27,FALSE)</f>
        <v>243</v>
      </c>
      <c r="V85" s="98">
        <f t="shared" ref="V85:V93" si="152">W85+X85</f>
        <v>-81</v>
      </c>
      <c r="W85" s="98">
        <f t="shared" ref="W85:W93" si="153">Q85-T85</f>
        <v>-33</v>
      </c>
      <c r="X85" s="98">
        <f t="shared" ref="X85:X93" si="154">R85-U85</f>
        <v>-48</v>
      </c>
      <c r="Y85" s="113"/>
    </row>
    <row r="86" ht="23.25" customHeight="1" spans="1:25">
      <c r="A86" s="99"/>
      <c r="B86" s="98" t="s">
        <v>117</v>
      </c>
      <c r="C86" s="98">
        <f t="shared" si="143"/>
        <v>-333</v>
      </c>
      <c r="D86" s="98">
        <f>VLOOKUP(B86,附件2!$B$10:$J$120,9,FALSE)</f>
        <v>-213</v>
      </c>
      <c r="E86" s="98">
        <f>VLOOKUP(B86,附件2!$B$10:$K$120,10,FALSE)</f>
        <v>-120</v>
      </c>
      <c r="F86" s="98">
        <f t="shared" si="144"/>
        <v>904</v>
      </c>
      <c r="G86" s="98">
        <f>VLOOKUP(B86,'[1]参阅件1-2创担贴息明细表'!B$11:AD$115,29,FALSE)</f>
        <v>702</v>
      </c>
      <c r="H86" s="98">
        <f>VLOOKUP(B86,'[1]参阅件1-2创担贴息明细表'!B$11:AE$115,30,FALSE)</f>
        <v>202</v>
      </c>
      <c r="I86" s="98">
        <f t="shared" si="145"/>
        <v>571</v>
      </c>
      <c r="J86" s="98">
        <f t="shared" si="146"/>
        <v>489</v>
      </c>
      <c r="K86" s="98">
        <f t="shared" si="147"/>
        <v>82</v>
      </c>
      <c r="L86" s="104"/>
      <c r="M86" s="98"/>
      <c r="N86" s="98"/>
      <c r="O86" s="98"/>
      <c r="P86" s="98">
        <f t="shared" si="148"/>
        <v>571</v>
      </c>
      <c r="Q86" s="98">
        <f t="shared" si="149"/>
        <v>489</v>
      </c>
      <c r="R86" s="98">
        <f t="shared" si="150"/>
        <v>82</v>
      </c>
      <c r="S86" s="98">
        <f t="shared" si="151"/>
        <v>527</v>
      </c>
      <c r="T86" s="98">
        <f>VLOOKUP(B86,'[1]参阅件1-1测算总表'!B$10:AA$116,26,FALSE)</f>
        <v>325</v>
      </c>
      <c r="U86" s="98">
        <f>VLOOKUP(B86,'[1]参阅件1-1测算总表'!B$10:AB$116,27,FALSE)</f>
        <v>202</v>
      </c>
      <c r="V86" s="98">
        <f t="shared" si="152"/>
        <v>44</v>
      </c>
      <c r="W86" s="98">
        <f t="shared" si="153"/>
        <v>164</v>
      </c>
      <c r="X86" s="98">
        <f t="shared" si="154"/>
        <v>-120</v>
      </c>
      <c r="Y86" s="113"/>
    </row>
    <row r="87" ht="23.25" customHeight="1" spans="1:25">
      <c r="A87" s="99"/>
      <c r="B87" s="98" t="s">
        <v>118</v>
      </c>
      <c r="C87" s="98">
        <f t="shared" si="143"/>
        <v>-113</v>
      </c>
      <c r="D87" s="98">
        <f>VLOOKUP(B87,附件2!$B$10:$J$120,9,FALSE)</f>
        <v>-53</v>
      </c>
      <c r="E87" s="98">
        <f>VLOOKUP(B87,附件2!$B$10:$K$120,10,FALSE)</f>
        <v>-60</v>
      </c>
      <c r="F87" s="98">
        <f t="shared" si="144"/>
        <v>225</v>
      </c>
      <c r="G87" s="98">
        <f>VLOOKUP(B87,'[1]参阅件1-2创担贴息明细表'!B$11:AD$115,29,FALSE)</f>
        <v>144</v>
      </c>
      <c r="H87" s="98">
        <f>VLOOKUP(B87,'[1]参阅件1-2创担贴息明细表'!B$11:AE$115,30,FALSE)</f>
        <v>81</v>
      </c>
      <c r="I87" s="98">
        <f t="shared" si="145"/>
        <v>112</v>
      </c>
      <c r="J87" s="98">
        <f t="shared" si="146"/>
        <v>91</v>
      </c>
      <c r="K87" s="98">
        <f t="shared" si="147"/>
        <v>21</v>
      </c>
      <c r="L87" s="104"/>
      <c r="M87" s="98"/>
      <c r="N87" s="98"/>
      <c r="O87" s="98"/>
      <c r="P87" s="98">
        <f t="shared" si="148"/>
        <v>112</v>
      </c>
      <c r="Q87" s="98">
        <f t="shared" si="149"/>
        <v>91</v>
      </c>
      <c r="R87" s="98">
        <f t="shared" si="150"/>
        <v>21</v>
      </c>
      <c r="S87" s="98">
        <f t="shared" si="151"/>
        <v>138</v>
      </c>
      <c r="T87" s="98">
        <f>VLOOKUP(B87,'[1]参阅件1-1测算总表'!B$10:AA$116,26,FALSE)</f>
        <v>57</v>
      </c>
      <c r="U87" s="98">
        <f>VLOOKUP(B87,'[1]参阅件1-1测算总表'!B$10:AB$116,27,FALSE)</f>
        <v>81</v>
      </c>
      <c r="V87" s="98">
        <f t="shared" si="152"/>
        <v>-26</v>
      </c>
      <c r="W87" s="98">
        <f t="shared" si="153"/>
        <v>34</v>
      </c>
      <c r="X87" s="98">
        <f t="shared" si="154"/>
        <v>-60</v>
      </c>
      <c r="Y87" s="113"/>
    </row>
    <row r="88" ht="23.25" customHeight="1" spans="1:25">
      <c r="A88" s="99"/>
      <c r="B88" s="98" t="s">
        <v>119</v>
      </c>
      <c r="C88" s="98">
        <f t="shared" si="143"/>
        <v>20</v>
      </c>
      <c r="D88" s="98">
        <f>VLOOKUP(B88,附件2!$B$10:$J$120,9,FALSE)</f>
        <v>-2</v>
      </c>
      <c r="E88" s="98">
        <f>VLOOKUP(B88,附件2!$B$10:$K$120,10,FALSE)</f>
        <v>22</v>
      </c>
      <c r="F88" s="98">
        <f t="shared" si="144"/>
        <v>532</v>
      </c>
      <c r="G88" s="98">
        <v>305</v>
      </c>
      <c r="H88" s="98">
        <v>227</v>
      </c>
      <c r="I88" s="98">
        <f t="shared" si="145"/>
        <v>552</v>
      </c>
      <c r="J88" s="98">
        <f t="shared" si="146"/>
        <v>303</v>
      </c>
      <c r="K88" s="98">
        <f t="shared" si="147"/>
        <v>249</v>
      </c>
      <c r="L88" s="104">
        <f>VLOOKUP(B88,'[3]参阅件1-1测算总表'!B$10:S$114,18,FALSE)</f>
        <v>7</v>
      </c>
      <c r="M88" s="98"/>
      <c r="N88" s="98"/>
      <c r="O88" s="98"/>
      <c r="P88" s="98">
        <f t="shared" si="148"/>
        <v>559</v>
      </c>
      <c r="Q88" s="98">
        <f t="shared" si="149"/>
        <v>310</v>
      </c>
      <c r="R88" s="98">
        <f t="shared" si="150"/>
        <v>249</v>
      </c>
      <c r="S88" s="98">
        <f t="shared" si="151"/>
        <v>495</v>
      </c>
      <c r="T88" s="98">
        <f>VLOOKUP(B88,'[1]参阅件1-1测算总表'!B$10:AA$116,26,FALSE)</f>
        <v>368</v>
      </c>
      <c r="U88" s="98">
        <f>VLOOKUP(B88,'[1]参阅件1-1测算总表'!B$10:AB$116,27,FALSE)</f>
        <v>127</v>
      </c>
      <c r="V88" s="98">
        <f t="shared" si="152"/>
        <v>64</v>
      </c>
      <c r="W88" s="98">
        <f t="shared" si="153"/>
        <v>-58</v>
      </c>
      <c r="X88" s="98">
        <f t="shared" si="154"/>
        <v>122</v>
      </c>
      <c r="Y88" s="113"/>
    </row>
    <row r="89" ht="23.25" customHeight="1" spans="1:25">
      <c r="A89" s="99"/>
      <c r="B89" s="98" t="s">
        <v>120</v>
      </c>
      <c r="C89" s="98">
        <f t="shared" si="143"/>
        <v>-156</v>
      </c>
      <c r="D89" s="98">
        <f>VLOOKUP(B89,附件2!$B$10:$J$120,9,FALSE)</f>
        <v>-8</v>
      </c>
      <c r="E89" s="98">
        <f>VLOOKUP(B89,附件2!$B$10:$K$120,10,FALSE)</f>
        <v>-148</v>
      </c>
      <c r="F89" s="98">
        <f t="shared" si="144"/>
        <v>811</v>
      </c>
      <c r="G89" s="98">
        <f>VLOOKUP(B89,'[1]参阅件1-2创担贴息明细表'!B$11:AD$115,29,FALSE)</f>
        <v>612</v>
      </c>
      <c r="H89" s="98">
        <f>VLOOKUP(B89,'[1]参阅件1-2创担贴息明细表'!B$11:AE$115,30,FALSE)</f>
        <v>199</v>
      </c>
      <c r="I89" s="98">
        <f t="shared" si="145"/>
        <v>655</v>
      </c>
      <c r="J89" s="98">
        <f t="shared" si="146"/>
        <v>604</v>
      </c>
      <c r="K89" s="98">
        <f t="shared" si="147"/>
        <v>51</v>
      </c>
      <c r="L89" s="104">
        <f>VLOOKUP(B89,'[3]参阅件1-1测算总表'!B$10:S$114,18,FALSE)</f>
        <v>3</v>
      </c>
      <c r="M89" s="98"/>
      <c r="N89" s="98"/>
      <c r="O89" s="98"/>
      <c r="P89" s="98">
        <f t="shared" si="148"/>
        <v>658</v>
      </c>
      <c r="Q89" s="98">
        <f t="shared" si="149"/>
        <v>607</v>
      </c>
      <c r="R89" s="98">
        <f t="shared" si="150"/>
        <v>51</v>
      </c>
      <c r="S89" s="98">
        <f t="shared" si="151"/>
        <v>495</v>
      </c>
      <c r="T89" s="98">
        <f>VLOOKUP(B89,'[1]参阅件1-1测算总表'!B$10:AA$116,26,FALSE)</f>
        <v>296</v>
      </c>
      <c r="U89" s="98">
        <f>VLOOKUP(B89,'[1]参阅件1-1测算总表'!B$10:AB$116,27,FALSE)</f>
        <v>199</v>
      </c>
      <c r="V89" s="98">
        <f t="shared" si="152"/>
        <v>163</v>
      </c>
      <c r="W89" s="98">
        <f t="shared" si="153"/>
        <v>311</v>
      </c>
      <c r="X89" s="98">
        <f t="shared" si="154"/>
        <v>-148</v>
      </c>
      <c r="Y89" s="113"/>
    </row>
    <row r="90" ht="23.25" customHeight="1" spans="1:25">
      <c r="A90" s="99"/>
      <c r="B90" s="98" t="s">
        <v>121</v>
      </c>
      <c r="C90" s="98">
        <f t="shared" si="143"/>
        <v>-398</v>
      </c>
      <c r="D90" s="98">
        <f>VLOOKUP(B90,附件2!$B$10:$J$120,9,FALSE)</f>
        <v>-280</v>
      </c>
      <c r="E90" s="98">
        <f>VLOOKUP(B90,附件2!$B$10:$K$120,10,FALSE)</f>
        <v>-118</v>
      </c>
      <c r="F90" s="98">
        <f t="shared" si="144"/>
        <v>568</v>
      </c>
      <c r="G90" s="98">
        <f>VLOOKUP(B90,'[1]参阅件1-2创担贴息明细表'!B$11:AD$115,29,FALSE)</f>
        <v>227</v>
      </c>
      <c r="H90" s="98">
        <f>VLOOKUP(B90,'[1]参阅件1-2创担贴息明细表'!B$11:AE$115,30,FALSE)</f>
        <v>341</v>
      </c>
      <c r="I90" s="98">
        <f t="shared" si="145"/>
        <v>170</v>
      </c>
      <c r="J90" s="98">
        <f t="shared" si="146"/>
        <v>-53</v>
      </c>
      <c r="K90" s="98">
        <f t="shared" si="147"/>
        <v>223</v>
      </c>
      <c r="L90" s="104">
        <f>VLOOKUP(B90,'[3]参阅件1-1测算总表'!B$10:S$114,18,FALSE)</f>
        <v>2</v>
      </c>
      <c r="M90" s="98"/>
      <c r="N90" s="98"/>
      <c r="O90" s="98"/>
      <c r="P90" s="98">
        <f t="shared" si="148"/>
        <v>172</v>
      </c>
      <c r="Q90" s="98">
        <f t="shared" si="149"/>
        <v>-51</v>
      </c>
      <c r="R90" s="98">
        <f t="shared" si="150"/>
        <v>223</v>
      </c>
      <c r="S90" s="98">
        <f t="shared" si="151"/>
        <v>515</v>
      </c>
      <c r="T90" s="98">
        <f>VLOOKUP(B90,'[1]参阅件1-1测算总表'!B$10:AA$116,26,FALSE)</f>
        <v>174</v>
      </c>
      <c r="U90" s="98">
        <f>VLOOKUP(B90,'[1]参阅件1-1测算总表'!B$10:AB$116,27,FALSE)</f>
        <v>341</v>
      </c>
      <c r="V90" s="98">
        <f t="shared" si="152"/>
        <v>-343</v>
      </c>
      <c r="W90" s="98">
        <f t="shared" si="153"/>
        <v>-225</v>
      </c>
      <c r="X90" s="98">
        <f t="shared" si="154"/>
        <v>-118</v>
      </c>
      <c r="Y90" s="113"/>
    </row>
    <row r="91" ht="23.25" customHeight="1" spans="1:25">
      <c r="A91" s="99"/>
      <c r="B91" s="98" t="s">
        <v>122</v>
      </c>
      <c r="C91" s="98">
        <f t="shared" si="143"/>
        <v>-205</v>
      </c>
      <c r="D91" s="98">
        <f>VLOOKUP(B91,附件2!$B$10:$J$120,9,FALSE)</f>
        <v>-164</v>
      </c>
      <c r="E91" s="98">
        <f>VLOOKUP(B91,附件2!$B$10:$K$120,10,FALSE)</f>
        <v>-41</v>
      </c>
      <c r="F91" s="98">
        <f t="shared" si="144"/>
        <v>977</v>
      </c>
      <c r="G91" s="98">
        <f>VLOOKUP(B91,'[1]参阅件1-2创担贴息明细表'!B$11:AD$115,29,FALSE)</f>
        <v>720</v>
      </c>
      <c r="H91" s="98">
        <f>VLOOKUP(B91,'[1]参阅件1-2创担贴息明细表'!B$11:AE$115,30,FALSE)</f>
        <v>257</v>
      </c>
      <c r="I91" s="98">
        <f t="shared" si="145"/>
        <v>772</v>
      </c>
      <c r="J91" s="98">
        <f t="shared" si="146"/>
        <v>556</v>
      </c>
      <c r="K91" s="98">
        <f t="shared" si="147"/>
        <v>216</v>
      </c>
      <c r="L91" s="104">
        <f>VLOOKUP(B91,'[3]参阅件1-1测算总表'!B$10:S$114,18,FALSE)</f>
        <v>23</v>
      </c>
      <c r="M91" s="98"/>
      <c r="N91" s="98"/>
      <c r="O91" s="98"/>
      <c r="P91" s="98">
        <f t="shared" si="148"/>
        <v>795</v>
      </c>
      <c r="Q91" s="98">
        <f t="shared" si="149"/>
        <v>579</v>
      </c>
      <c r="R91" s="98">
        <f t="shared" si="150"/>
        <v>216</v>
      </c>
      <c r="S91" s="98">
        <f t="shared" si="151"/>
        <v>532</v>
      </c>
      <c r="T91" s="98">
        <f>VLOOKUP(B91,'[1]参阅件1-1测算总表'!B$10:AA$116,26,FALSE)</f>
        <v>275</v>
      </c>
      <c r="U91" s="98">
        <f>VLOOKUP(B91,'[1]参阅件1-1测算总表'!B$10:AB$116,27,FALSE)</f>
        <v>257</v>
      </c>
      <c r="V91" s="98">
        <f t="shared" si="152"/>
        <v>263</v>
      </c>
      <c r="W91" s="98">
        <f t="shared" si="153"/>
        <v>304</v>
      </c>
      <c r="X91" s="98">
        <f t="shared" si="154"/>
        <v>-41</v>
      </c>
      <c r="Y91" s="113"/>
    </row>
    <row r="92" ht="23.25" customHeight="1" spans="1:25">
      <c r="A92" s="99"/>
      <c r="B92" s="98" t="s">
        <v>123</v>
      </c>
      <c r="C92" s="98">
        <f t="shared" si="143"/>
        <v>-216</v>
      </c>
      <c r="D92" s="98">
        <f>VLOOKUP(B92,附件2!$B$10:$J$120,9,FALSE)</f>
        <v>-165</v>
      </c>
      <c r="E92" s="98">
        <f>VLOOKUP(B92,附件2!$B$10:$K$120,10,FALSE)</f>
        <v>-51</v>
      </c>
      <c r="F92" s="98">
        <f t="shared" si="144"/>
        <v>249</v>
      </c>
      <c r="G92" s="98">
        <f>VLOOKUP(B92,'[1]参阅件1-2创担贴息明细表'!B$11:AD$115,29,FALSE)</f>
        <v>25</v>
      </c>
      <c r="H92" s="98">
        <f>VLOOKUP(B92,'[1]参阅件1-2创担贴息明细表'!B$11:AE$115,30,FALSE)</f>
        <v>224</v>
      </c>
      <c r="I92" s="98">
        <f t="shared" si="145"/>
        <v>33</v>
      </c>
      <c r="J92" s="98">
        <f t="shared" si="146"/>
        <v>-140</v>
      </c>
      <c r="K92" s="98">
        <f t="shared" si="147"/>
        <v>173</v>
      </c>
      <c r="L92" s="104"/>
      <c r="M92" s="98"/>
      <c r="N92" s="98"/>
      <c r="O92" s="98"/>
      <c r="P92" s="98">
        <f t="shared" si="148"/>
        <v>33</v>
      </c>
      <c r="Q92" s="98">
        <f t="shared" si="149"/>
        <v>-140</v>
      </c>
      <c r="R92" s="98">
        <f t="shared" si="150"/>
        <v>173</v>
      </c>
      <c r="S92" s="98">
        <f t="shared" si="151"/>
        <v>387</v>
      </c>
      <c r="T92" s="98">
        <f>VLOOKUP(B92,'[1]参阅件1-1测算总表'!B$10:AA$116,26,FALSE)</f>
        <v>163</v>
      </c>
      <c r="U92" s="98">
        <f>VLOOKUP(B92,'[1]参阅件1-1测算总表'!B$10:AB$116,27,FALSE)</f>
        <v>224</v>
      </c>
      <c r="V92" s="98">
        <f t="shared" si="152"/>
        <v>-354</v>
      </c>
      <c r="W92" s="98">
        <f t="shared" si="153"/>
        <v>-303</v>
      </c>
      <c r="X92" s="98">
        <f t="shared" si="154"/>
        <v>-51</v>
      </c>
      <c r="Y92" s="113"/>
    </row>
    <row r="93" ht="23.25" customHeight="1" spans="1:25">
      <c r="A93" s="99"/>
      <c r="B93" s="98" t="s">
        <v>124</v>
      </c>
      <c r="C93" s="98">
        <f t="shared" si="143"/>
        <v>-754</v>
      </c>
      <c r="D93" s="98">
        <f>VLOOKUP(B93,附件2!$B$10:$J$120,9,FALSE)</f>
        <v>-312</v>
      </c>
      <c r="E93" s="98">
        <f>VLOOKUP(B93,附件2!$B$10:$K$120,10,FALSE)</f>
        <v>-442</v>
      </c>
      <c r="F93" s="98">
        <f t="shared" si="144"/>
        <v>1476</v>
      </c>
      <c r="G93" s="98">
        <f>VLOOKUP(B93,'[1]参阅件1-2创担贴息明细表'!B$11:AD$115,29,FALSE)</f>
        <v>638</v>
      </c>
      <c r="H93" s="98">
        <f>VLOOKUP(B93,'[1]参阅件1-2创担贴息明细表'!B$11:AE$115,30,FALSE)</f>
        <v>838</v>
      </c>
      <c r="I93" s="98">
        <f t="shared" si="145"/>
        <v>722</v>
      </c>
      <c r="J93" s="98">
        <f t="shared" si="146"/>
        <v>326</v>
      </c>
      <c r="K93" s="98">
        <f t="shared" si="147"/>
        <v>396</v>
      </c>
      <c r="L93" s="104"/>
      <c r="M93" s="98"/>
      <c r="N93" s="98"/>
      <c r="O93" s="98"/>
      <c r="P93" s="98">
        <f t="shared" si="148"/>
        <v>722</v>
      </c>
      <c r="Q93" s="98">
        <f t="shared" si="149"/>
        <v>326</v>
      </c>
      <c r="R93" s="98">
        <f t="shared" si="150"/>
        <v>396</v>
      </c>
      <c r="S93" s="98">
        <f t="shared" si="151"/>
        <v>1169</v>
      </c>
      <c r="T93" s="98">
        <f>VLOOKUP(B93,'[1]参阅件1-1测算总表'!B$10:AA$116,26,FALSE)</f>
        <v>331</v>
      </c>
      <c r="U93" s="98">
        <f>VLOOKUP(B93,'[1]参阅件1-1测算总表'!B$10:AB$116,27,FALSE)</f>
        <v>838</v>
      </c>
      <c r="V93" s="98">
        <f t="shared" si="152"/>
        <v>-447</v>
      </c>
      <c r="W93" s="98">
        <f t="shared" si="153"/>
        <v>-5</v>
      </c>
      <c r="X93" s="98">
        <f t="shared" si="154"/>
        <v>-442</v>
      </c>
      <c r="Y93" s="113"/>
    </row>
    <row r="94" s="83" customFormat="1" ht="23.25" customHeight="1" spans="1:25">
      <c r="A94" s="99" t="s">
        <v>125</v>
      </c>
      <c r="B94" s="100" t="s">
        <v>126</v>
      </c>
      <c r="C94" s="100">
        <f t="shared" ref="C94:R94" si="155">SUM(C95:C107)</f>
        <v>-933</v>
      </c>
      <c r="D94" s="100">
        <f t="shared" si="155"/>
        <v>-525</v>
      </c>
      <c r="E94" s="100">
        <f t="shared" si="155"/>
        <v>-408</v>
      </c>
      <c r="F94" s="100">
        <f t="shared" si="155"/>
        <v>3578</v>
      </c>
      <c r="G94" s="100">
        <f t="shared" si="155"/>
        <v>2013</v>
      </c>
      <c r="H94" s="100">
        <f t="shared" si="155"/>
        <v>1565</v>
      </c>
      <c r="I94" s="100">
        <f t="shared" si="155"/>
        <v>2645</v>
      </c>
      <c r="J94" s="100">
        <f t="shared" si="155"/>
        <v>1488</v>
      </c>
      <c r="K94" s="100">
        <f t="shared" si="155"/>
        <v>1157</v>
      </c>
      <c r="L94" s="104"/>
      <c r="M94" s="100"/>
      <c r="N94" s="100"/>
      <c r="O94" s="100"/>
      <c r="P94" s="100">
        <f t="shared" ref="P94:Y94" si="156">SUM(P95:P107)</f>
        <v>2645</v>
      </c>
      <c r="Q94" s="100">
        <f t="shared" si="156"/>
        <v>1488</v>
      </c>
      <c r="R94" s="100">
        <f t="shared" si="156"/>
        <v>1157</v>
      </c>
      <c r="S94" s="100">
        <f t="shared" si="156"/>
        <v>2712</v>
      </c>
      <c r="T94" s="100">
        <f t="shared" si="156"/>
        <v>1147</v>
      </c>
      <c r="U94" s="100">
        <f t="shared" si="156"/>
        <v>1565</v>
      </c>
      <c r="V94" s="100">
        <f t="shared" si="156"/>
        <v>-67</v>
      </c>
      <c r="W94" s="100">
        <f t="shared" si="156"/>
        <v>341</v>
      </c>
      <c r="X94" s="100">
        <f t="shared" si="156"/>
        <v>-408</v>
      </c>
      <c r="Y94" s="111"/>
    </row>
    <row r="95" ht="23.25" customHeight="1" spans="1:25">
      <c r="A95" s="99"/>
      <c r="B95" s="98" t="s">
        <v>127</v>
      </c>
      <c r="C95" s="98">
        <f>D95+E95</f>
        <v>-146</v>
      </c>
      <c r="D95" s="98">
        <f>VLOOKUP(B95,附件2!$B$10:$J$120,9,FALSE)</f>
        <v>-27</v>
      </c>
      <c r="E95" s="98">
        <f>VLOOKUP(B95,附件2!$B$10:$K$120,10,FALSE)</f>
        <v>-119</v>
      </c>
      <c r="F95" s="98">
        <f>G95+H95</f>
        <v>1278</v>
      </c>
      <c r="G95" s="98">
        <f>VLOOKUP(B95,'[1]参阅件1-2创担贴息明细表'!B$11:AD$115,29,FALSE)</f>
        <v>812</v>
      </c>
      <c r="H95" s="98">
        <f>VLOOKUP(B95,'[1]参阅件1-2创担贴息明细表'!B$11:AE$115,30,FALSE)</f>
        <v>466</v>
      </c>
      <c r="I95" s="98">
        <f>J95+K95</f>
        <v>1132</v>
      </c>
      <c r="J95" s="98">
        <f>D95+G95</f>
        <v>785</v>
      </c>
      <c r="K95" s="98">
        <f>E95+H95</f>
        <v>347</v>
      </c>
      <c r="L95" s="104"/>
      <c r="M95" s="98"/>
      <c r="N95" s="98"/>
      <c r="O95" s="98"/>
      <c r="P95" s="98">
        <f>Q95+R95</f>
        <v>1132</v>
      </c>
      <c r="Q95" s="98">
        <f>J95+L95+N95</f>
        <v>785</v>
      </c>
      <c r="R95" s="98">
        <f>K95+O95</f>
        <v>347</v>
      </c>
      <c r="S95" s="98">
        <f>T95+U95</f>
        <v>830</v>
      </c>
      <c r="T95" s="98">
        <f>VLOOKUP(B95,'[1]参阅件1-1测算总表'!B$10:AA$116,26,FALSE)</f>
        <v>364</v>
      </c>
      <c r="U95" s="98">
        <f>VLOOKUP(B95,'[1]参阅件1-1测算总表'!B$10:AB$116,27,FALSE)</f>
        <v>466</v>
      </c>
      <c r="V95" s="98">
        <f>W95+X95</f>
        <v>302</v>
      </c>
      <c r="W95" s="98">
        <f>Q95-T95</f>
        <v>421</v>
      </c>
      <c r="X95" s="98">
        <f>R95-U95</f>
        <v>-119</v>
      </c>
      <c r="Y95" s="113"/>
    </row>
    <row r="96" ht="23.25" customHeight="1" spans="1:25">
      <c r="A96" s="99"/>
      <c r="B96" s="98" t="s">
        <v>128</v>
      </c>
      <c r="C96" s="98">
        <f t="shared" ref="C96:C107" si="157">D96+E96</f>
        <v>-36</v>
      </c>
      <c r="D96" s="98">
        <f>VLOOKUP(B96,附件2!$B$10:$J$120,9,FALSE)</f>
        <v>-37</v>
      </c>
      <c r="E96" s="98">
        <f>VLOOKUP(B96,附件2!$B$10:$K$120,10,FALSE)</f>
        <v>1</v>
      </c>
      <c r="F96" s="98">
        <f t="shared" ref="F96:F107" si="158">G96+H96</f>
        <v>252</v>
      </c>
      <c r="G96" s="98">
        <f>VLOOKUP(B96,'[1]参阅件1-2创担贴息明细表'!B$11:AD$115,29,FALSE)</f>
        <v>173</v>
      </c>
      <c r="H96" s="98">
        <f>VLOOKUP(B96,'[1]参阅件1-2创担贴息明细表'!B$11:AE$115,30,FALSE)</f>
        <v>79</v>
      </c>
      <c r="I96" s="98">
        <f t="shared" ref="I96:I107" si="159">J96+K96</f>
        <v>216</v>
      </c>
      <c r="J96" s="98">
        <f t="shared" ref="J96:J107" si="160">D96+G96</f>
        <v>136</v>
      </c>
      <c r="K96" s="98">
        <f t="shared" ref="K96:K107" si="161">E96+H96</f>
        <v>80</v>
      </c>
      <c r="L96" s="104"/>
      <c r="M96" s="98"/>
      <c r="N96" s="98"/>
      <c r="O96" s="98"/>
      <c r="P96" s="98">
        <f t="shared" ref="P96:P107" si="162">Q96+R96</f>
        <v>216</v>
      </c>
      <c r="Q96" s="98">
        <f t="shared" ref="Q96:Q107" si="163">J96+L96+N96</f>
        <v>136</v>
      </c>
      <c r="R96" s="98">
        <f t="shared" ref="R96:R107" si="164">K96+O96</f>
        <v>80</v>
      </c>
      <c r="S96" s="98">
        <f t="shared" ref="S96:S107" si="165">T96+U96</f>
        <v>158</v>
      </c>
      <c r="T96" s="98">
        <f>VLOOKUP(B96,'[1]参阅件1-1测算总表'!B$10:AA$116,26,FALSE)</f>
        <v>79</v>
      </c>
      <c r="U96" s="98">
        <f>VLOOKUP(B96,'[1]参阅件1-1测算总表'!B$10:AB$116,27,FALSE)</f>
        <v>79</v>
      </c>
      <c r="V96" s="98">
        <f t="shared" ref="V96:V107" si="166">W96+X96</f>
        <v>58</v>
      </c>
      <c r="W96" s="98">
        <f t="shared" ref="W96:W107" si="167">Q96-T96</f>
        <v>57</v>
      </c>
      <c r="X96" s="98">
        <f t="shared" ref="X96:X107" si="168">R96-U96</f>
        <v>1</v>
      </c>
      <c r="Y96" s="113"/>
    </row>
    <row r="97" ht="23.25" customHeight="1" spans="1:25">
      <c r="A97" s="99"/>
      <c r="B97" s="98" t="s">
        <v>129</v>
      </c>
      <c r="C97" s="98">
        <f t="shared" si="157"/>
        <v>-79</v>
      </c>
      <c r="D97" s="98">
        <f>VLOOKUP(B97,附件2!$B$10:$J$120,9,FALSE)</f>
        <v>-32</v>
      </c>
      <c r="E97" s="98">
        <f>VLOOKUP(B97,附件2!$B$10:$K$120,10,FALSE)</f>
        <v>-47</v>
      </c>
      <c r="F97" s="98">
        <f t="shared" si="158"/>
        <v>249</v>
      </c>
      <c r="G97" s="98">
        <f>VLOOKUP(B97,'[1]参阅件1-2创担贴息明细表'!B$11:AD$115,29,FALSE)</f>
        <v>121</v>
      </c>
      <c r="H97" s="98">
        <f>VLOOKUP(B97,'[1]参阅件1-2创担贴息明细表'!B$11:AE$115,30,FALSE)</f>
        <v>128</v>
      </c>
      <c r="I97" s="98">
        <f t="shared" si="159"/>
        <v>170</v>
      </c>
      <c r="J97" s="98">
        <f t="shared" si="160"/>
        <v>89</v>
      </c>
      <c r="K97" s="98">
        <f t="shared" si="161"/>
        <v>81</v>
      </c>
      <c r="L97" s="104"/>
      <c r="M97" s="98"/>
      <c r="N97" s="98"/>
      <c r="O97" s="98"/>
      <c r="P97" s="98">
        <f t="shared" si="162"/>
        <v>170</v>
      </c>
      <c r="Q97" s="98">
        <f t="shared" si="163"/>
        <v>89</v>
      </c>
      <c r="R97" s="98">
        <f t="shared" si="164"/>
        <v>81</v>
      </c>
      <c r="S97" s="98">
        <f t="shared" si="165"/>
        <v>195</v>
      </c>
      <c r="T97" s="98">
        <f>VLOOKUP(B97,'[1]参阅件1-1测算总表'!B$10:AA$116,26,FALSE)</f>
        <v>67</v>
      </c>
      <c r="U97" s="98">
        <f>VLOOKUP(B97,'[1]参阅件1-1测算总表'!B$10:AB$116,27,FALSE)</f>
        <v>128</v>
      </c>
      <c r="V97" s="98">
        <f t="shared" si="166"/>
        <v>-25</v>
      </c>
      <c r="W97" s="98">
        <f t="shared" si="167"/>
        <v>22</v>
      </c>
      <c r="X97" s="98">
        <f t="shared" si="168"/>
        <v>-47</v>
      </c>
      <c r="Y97" s="113"/>
    </row>
    <row r="98" ht="23.25" customHeight="1" spans="1:25">
      <c r="A98" s="99"/>
      <c r="B98" s="98" t="s">
        <v>130</v>
      </c>
      <c r="C98" s="98">
        <f t="shared" si="157"/>
        <v>-97</v>
      </c>
      <c r="D98" s="98">
        <f>VLOOKUP(B98,附件2!$B$10:$J$120,9,FALSE)</f>
        <v>-27</v>
      </c>
      <c r="E98" s="98">
        <f>VLOOKUP(B98,附件2!$B$10:$K$120,10,FALSE)</f>
        <v>-70</v>
      </c>
      <c r="F98" s="98">
        <f t="shared" si="158"/>
        <v>540</v>
      </c>
      <c r="G98" s="98">
        <f>VLOOKUP(B98,'[1]参阅件1-2创担贴息明细表'!B$11:AD$115,29,FALSE)</f>
        <v>288</v>
      </c>
      <c r="H98" s="98">
        <f>VLOOKUP(B98,'[1]参阅件1-2创担贴息明细表'!B$11:AE$115,30,FALSE)</f>
        <v>252</v>
      </c>
      <c r="I98" s="98">
        <f t="shared" si="159"/>
        <v>443</v>
      </c>
      <c r="J98" s="98">
        <f t="shared" si="160"/>
        <v>261</v>
      </c>
      <c r="K98" s="98">
        <f t="shared" si="161"/>
        <v>182</v>
      </c>
      <c r="L98" s="104"/>
      <c r="M98" s="98"/>
      <c r="N98" s="98"/>
      <c r="O98" s="98"/>
      <c r="P98" s="98">
        <f t="shared" si="162"/>
        <v>443</v>
      </c>
      <c r="Q98" s="98">
        <f t="shared" si="163"/>
        <v>261</v>
      </c>
      <c r="R98" s="98">
        <f t="shared" si="164"/>
        <v>182</v>
      </c>
      <c r="S98" s="98">
        <f t="shared" si="165"/>
        <v>434</v>
      </c>
      <c r="T98" s="98">
        <f>VLOOKUP(B98,'[1]参阅件1-1测算总表'!B$10:AA$116,26,FALSE)</f>
        <v>182</v>
      </c>
      <c r="U98" s="98">
        <f>VLOOKUP(B98,'[1]参阅件1-1测算总表'!B$10:AB$116,27,FALSE)</f>
        <v>252</v>
      </c>
      <c r="V98" s="98">
        <f t="shared" si="166"/>
        <v>9</v>
      </c>
      <c r="W98" s="98">
        <f t="shared" si="167"/>
        <v>79</v>
      </c>
      <c r="X98" s="98">
        <f t="shared" si="168"/>
        <v>-70</v>
      </c>
      <c r="Y98" s="113"/>
    </row>
    <row r="99" ht="23.25" customHeight="1" spans="1:25">
      <c r="A99" s="99"/>
      <c r="B99" s="98" t="s">
        <v>131</v>
      </c>
      <c r="C99" s="98">
        <f t="shared" si="157"/>
        <v>-66</v>
      </c>
      <c r="D99" s="98">
        <f>VLOOKUP(B99,附件2!$B$10:$J$120,9,FALSE)</f>
        <v>-55</v>
      </c>
      <c r="E99" s="98">
        <f>VLOOKUP(B99,附件2!$B$10:$K$120,10,FALSE)</f>
        <v>-11</v>
      </c>
      <c r="F99" s="98">
        <f t="shared" si="158"/>
        <v>80</v>
      </c>
      <c r="G99" s="98">
        <f>VLOOKUP(B99,'[1]参阅件1-2创担贴息明细表'!B$11:AD$115,29,FALSE)</f>
        <v>10</v>
      </c>
      <c r="H99" s="98">
        <f>VLOOKUP(B99,'[1]参阅件1-2创担贴息明细表'!B$11:AE$115,30,FALSE)</f>
        <v>70</v>
      </c>
      <c r="I99" s="98">
        <f t="shared" si="159"/>
        <v>14</v>
      </c>
      <c r="J99" s="98">
        <f t="shared" si="160"/>
        <v>-45</v>
      </c>
      <c r="K99" s="98">
        <f t="shared" si="161"/>
        <v>59</v>
      </c>
      <c r="L99" s="104"/>
      <c r="M99" s="98"/>
      <c r="N99" s="98"/>
      <c r="O99" s="98"/>
      <c r="P99" s="98">
        <f t="shared" si="162"/>
        <v>14</v>
      </c>
      <c r="Q99" s="98">
        <f t="shared" si="163"/>
        <v>-45</v>
      </c>
      <c r="R99" s="98">
        <f t="shared" si="164"/>
        <v>59</v>
      </c>
      <c r="S99" s="98">
        <f t="shared" si="165"/>
        <v>110</v>
      </c>
      <c r="T99" s="98">
        <f>VLOOKUP(B99,'[1]参阅件1-1测算总表'!B$10:AA$116,26,FALSE)</f>
        <v>40</v>
      </c>
      <c r="U99" s="98">
        <f>VLOOKUP(B99,'[1]参阅件1-1测算总表'!B$10:AB$116,27,FALSE)</f>
        <v>70</v>
      </c>
      <c r="V99" s="98">
        <f t="shared" si="166"/>
        <v>-96</v>
      </c>
      <c r="W99" s="98">
        <f t="shared" si="167"/>
        <v>-85</v>
      </c>
      <c r="X99" s="98">
        <f t="shared" si="168"/>
        <v>-11</v>
      </c>
      <c r="Y99" s="113"/>
    </row>
    <row r="100" ht="23.25" customHeight="1" spans="1:25">
      <c r="A100" s="99"/>
      <c r="B100" s="98" t="s">
        <v>132</v>
      </c>
      <c r="C100" s="98">
        <f t="shared" si="157"/>
        <v>14</v>
      </c>
      <c r="D100" s="98">
        <f>VLOOKUP(B100,附件2!$B$10:$J$120,9,FALSE)</f>
        <v>-32</v>
      </c>
      <c r="E100" s="98">
        <f>VLOOKUP(B100,附件2!$B$10:$K$120,10,FALSE)</f>
        <v>46</v>
      </c>
      <c r="F100" s="98">
        <f t="shared" si="158"/>
        <v>327</v>
      </c>
      <c r="G100" s="98">
        <f>VLOOKUP(B100,'[1]参阅件1-2创担贴息明细表'!B$11:AD$115,29,FALSE)</f>
        <v>209</v>
      </c>
      <c r="H100" s="98">
        <f>VLOOKUP(B100,'[1]参阅件1-2创担贴息明细表'!B$11:AE$115,30,FALSE)</f>
        <v>118</v>
      </c>
      <c r="I100" s="98">
        <f t="shared" si="159"/>
        <v>341</v>
      </c>
      <c r="J100" s="98">
        <f t="shared" si="160"/>
        <v>177</v>
      </c>
      <c r="K100" s="98">
        <f t="shared" si="161"/>
        <v>164</v>
      </c>
      <c r="L100" s="104"/>
      <c r="M100" s="98"/>
      <c r="N100" s="98"/>
      <c r="O100" s="98"/>
      <c r="P100" s="98">
        <f t="shared" si="162"/>
        <v>341</v>
      </c>
      <c r="Q100" s="98">
        <f t="shared" si="163"/>
        <v>177</v>
      </c>
      <c r="R100" s="98">
        <f t="shared" si="164"/>
        <v>164</v>
      </c>
      <c r="S100" s="98">
        <f t="shared" si="165"/>
        <v>261</v>
      </c>
      <c r="T100" s="98">
        <f>VLOOKUP(B100,'[1]参阅件1-1测算总表'!B$10:AA$116,26,FALSE)</f>
        <v>143</v>
      </c>
      <c r="U100" s="98">
        <f>VLOOKUP(B100,'[1]参阅件1-1测算总表'!B$10:AB$116,27,FALSE)</f>
        <v>118</v>
      </c>
      <c r="V100" s="98">
        <f t="shared" si="166"/>
        <v>80</v>
      </c>
      <c r="W100" s="98">
        <f t="shared" si="167"/>
        <v>34</v>
      </c>
      <c r="X100" s="98">
        <f t="shared" si="168"/>
        <v>46</v>
      </c>
      <c r="Y100" s="113"/>
    </row>
    <row r="101" ht="23.25" customHeight="1" spans="1:25">
      <c r="A101" s="99"/>
      <c r="B101" s="98" t="s">
        <v>133</v>
      </c>
      <c r="C101" s="98">
        <f t="shared" si="157"/>
        <v>18</v>
      </c>
      <c r="D101" s="98">
        <f>VLOOKUP(B101,附件2!$B$10:$J$120,9,FALSE)</f>
        <v>-10</v>
      </c>
      <c r="E101" s="98">
        <f>VLOOKUP(B101,附件2!$B$10:$K$120,10,FALSE)</f>
        <v>28</v>
      </c>
      <c r="F101" s="98">
        <f t="shared" si="158"/>
        <v>67</v>
      </c>
      <c r="G101" s="98">
        <f>VLOOKUP(B101,'[1]参阅件1-2创担贴息明细表'!B$11:AD$115,29,FALSE)</f>
        <v>13</v>
      </c>
      <c r="H101" s="98">
        <f>VLOOKUP(B101,'[1]参阅件1-2创担贴息明细表'!B$11:AE$115,30,FALSE)</f>
        <v>54</v>
      </c>
      <c r="I101" s="98">
        <f t="shared" si="159"/>
        <v>85</v>
      </c>
      <c r="J101" s="98">
        <f t="shared" si="160"/>
        <v>3</v>
      </c>
      <c r="K101" s="98">
        <f t="shared" si="161"/>
        <v>82</v>
      </c>
      <c r="L101" s="104"/>
      <c r="M101" s="98"/>
      <c r="N101" s="98"/>
      <c r="O101" s="98"/>
      <c r="P101" s="98">
        <f t="shared" si="162"/>
        <v>85</v>
      </c>
      <c r="Q101" s="98">
        <f t="shared" si="163"/>
        <v>3</v>
      </c>
      <c r="R101" s="98">
        <f t="shared" si="164"/>
        <v>82</v>
      </c>
      <c r="S101" s="98">
        <f t="shared" si="165"/>
        <v>124</v>
      </c>
      <c r="T101" s="98">
        <f>VLOOKUP(B101,'[1]参阅件1-1测算总表'!B$10:AA$116,26,FALSE)</f>
        <v>70</v>
      </c>
      <c r="U101" s="98">
        <f>VLOOKUP(B101,'[1]参阅件1-1测算总表'!B$10:AB$116,27,FALSE)</f>
        <v>54</v>
      </c>
      <c r="V101" s="98">
        <f t="shared" si="166"/>
        <v>-39</v>
      </c>
      <c r="W101" s="98">
        <f t="shared" si="167"/>
        <v>-67</v>
      </c>
      <c r="X101" s="98">
        <f t="shared" si="168"/>
        <v>28</v>
      </c>
      <c r="Y101" s="113"/>
    </row>
    <row r="102" ht="23.25" customHeight="1" spans="1:25">
      <c r="A102" s="99"/>
      <c r="B102" s="98" t="s">
        <v>134</v>
      </c>
      <c r="C102" s="98">
        <f t="shared" si="157"/>
        <v>-88</v>
      </c>
      <c r="D102" s="98">
        <f>VLOOKUP(B102,附件2!$B$10:$J$120,9,FALSE)</f>
        <v>-59</v>
      </c>
      <c r="E102" s="98">
        <f>VLOOKUP(B102,附件2!$B$10:$K$120,10,FALSE)</f>
        <v>-29</v>
      </c>
      <c r="F102" s="98">
        <f t="shared" si="158"/>
        <v>158</v>
      </c>
      <c r="G102" s="98">
        <f>VLOOKUP(B102,'[1]参阅件1-2创担贴息明细表'!B$11:AD$115,29,FALSE)</f>
        <v>83</v>
      </c>
      <c r="H102" s="98">
        <f>VLOOKUP(B102,'[1]参阅件1-2创担贴息明细表'!B$11:AE$115,30,FALSE)</f>
        <v>75</v>
      </c>
      <c r="I102" s="98">
        <f t="shared" si="159"/>
        <v>70</v>
      </c>
      <c r="J102" s="98">
        <f t="shared" si="160"/>
        <v>24</v>
      </c>
      <c r="K102" s="98">
        <f t="shared" si="161"/>
        <v>46</v>
      </c>
      <c r="L102" s="104"/>
      <c r="M102" s="98"/>
      <c r="N102" s="98"/>
      <c r="O102" s="98"/>
      <c r="P102" s="98">
        <f t="shared" si="162"/>
        <v>70</v>
      </c>
      <c r="Q102" s="98">
        <f t="shared" si="163"/>
        <v>24</v>
      </c>
      <c r="R102" s="98">
        <f t="shared" si="164"/>
        <v>46</v>
      </c>
      <c r="S102" s="98">
        <f t="shared" si="165"/>
        <v>120</v>
      </c>
      <c r="T102" s="98">
        <f>VLOOKUP(B102,'[1]参阅件1-1测算总表'!B$10:AA$116,26,FALSE)</f>
        <v>45</v>
      </c>
      <c r="U102" s="98">
        <f>VLOOKUP(B102,'[1]参阅件1-1测算总表'!B$10:AB$116,27,FALSE)</f>
        <v>75</v>
      </c>
      <c r="V102" s="98">
        <f t="shared" si="166"/>
        <v>-50</v>
      </c>
      <c r="W102" s="98">
        <f t="shared" si="167"/>
        <v>-21</v>
      </c>
      <c r="X102" s="98">
        <f t="shared" si="168"/>
        <v>-29</v>
      </c>
      <c r="Y102" s="113"/>
    </row>
    <row r="103" ht="23.25" customHeight="1" spans="1:25">
      <c r="A103" s="99"/>
      <c r="B103" s="98" t="s">
        <v>135</v>
      </c>
      <c r="C103" s="98">
        <f t="shared" si="157"/>
        <v>-6</v>
      </c>
      <c r="D103" s="98">
        <f>VLOOKUP(B103,附件2!$B$10:$J$120,9,FALSE)</f>
        <v>-3</v>
      </c>
      <c r="E103" s="98">
        <f>VLOOKUP(B103,附件2!$B$10:$K$120,10,FALSE)</f>
        <v>-3</v>
      </c>
      <c r="F103" s="98">
        <f t="shared" si="158"/>
        <v>120</v>
      </c>
      <c r="G103" s="98">
        <f>VLOOKUP(B103,'[1]参阅件1-2创担贴息明细表'!B$11:AD$115,29,FALSE)</f>
        <v>72</v>
      </c>
      <c r="H103" s="98">
        <f>VLOOKUP(B103,'[1]参阅件1-2创担贴息明细表'!B$11:AE$115,30,FALSE)</f>
        <v>48</v>
      </c>
      <c r="I103" s="98">
        <f t="shared" si="159"/>
        <v>114</v>
      </c>
      <c r="J103" s="98">
        <f t="shared" si="160"/>
        <v>69</v>
      </c>
      <c r="K103" s="98">
        <f t="shared" si="161"/>
        <v>45</v>
      </c>
      <c r="L103" s="104"/>
      <c r="M103" s="104"/>
      <c r="N103" s="104"/>
      <c r="O103" s="104"/>
      <c r="P103" s="104">
        <f t="shared" si="162"/>
        <v>114</v>
      </c>
      <c r="Q103" s="98">
        <f t="shared" si="163"/>
        <v>69</v>
      </c>
      <c r="R103" s="98">
        <f t="shared" si="164"/>
        <v>45</v>
      </c>
      <c r="S103" s="104">
        <f t="shared" si="165"/>
        <v>85</v>
      </c>
      <c r="T103" s="98">
        <f>VLOOKUP(B103,'[1]参阅件1-1测算总表'!B$10:AA$116,26,FALSE)</f>
        <v>37</v>
      </c>
      <c r="U103" s="98">
        <f>VLOOKUP(B103,'[1]参阅件1-1测算总表'!B$10:AB$116,27,FALSE)</f>
        <v>48</v>
      </c>
      <c r="V103" s="104">
        <f t="shared" si="166"/>
        <v>29</v>
      </c>
      <c r="W103" s="104">
        <f t="shared" si="167"/>
        <v>32</v>
      </c>
      <c r="X103" s="104">
        <f t="shared" si="168"/>
        <v>-3</v>
      </c>
      <c r="Y103" s="113"/>
    </row>
    <row r="104" ht="23.25" customHeight="1" spans="1:25">
      <c r="A104" s="99"/>
      <c r="B104" s="98" t="s">
        <v>136</v>
      </c>
      <c r="C104" s="98">
        <f t="shared" si="157"/>
        <v>1</v>
      </c>
      <c r="D104" s="98">
        <f>VLOOKUP(B104,附件2!$B$10:$J$120,9,FALSE)</f>
        <v>1</v>
      </c>
      <c r="E104" s="98">
        <f>VLOOKUP(B104,附件2!$B$10:$K$120,10,FALSE)</f>
        <v>0</v>
      </c>
      <c r="F104" s="98">
        <f t="shared" si="158"/>
        <v>49</v>
      </c>
      <c r="G104" s="98">
        <f>VLOOKUP(B104,'[1]参阅件1-2创担贴息明细表'!B$11:AD$115,29,FALSE)</f>
        <v>36</v>
      </c>
      <c r="H104" s="98">
        <f>VLOOKUP(B104,'[1]参阅件1-2创担贴息明细表'!B$11:AE$115,30,FALSE)</f>
        <v>13</v>
      </c>
      <c r="I104" s="98">
        <f t="shared" si="159"/>
        <v>50</v>
      </c>
      <c r="J104" s="98">
        <f t="shared" si="160"/>
        <v>37</v>
      </c>
      <c r="K104" s="98">
        <f t="shared" si="161"/>
        <v>13</v>
      </c>
      <c r="L104" s="104"/>
      <c r="M104" s="104"/>
      <c r="N104" s="104"/>
      <c r="O104" s="104"/>
      <c r="P104" s="104">
        <f t="shared" si="162"/>
        <v>50</v>
      </c>
      <c r="Q104" s="98">
        <f t="shared" si="163"/>
        <v>37</v>
      </c>
      <c r="R104" s="98">
        <f t="shared" si="164"/>
        <v>13</v>
      </c>
      <c r="S104" s="104">
        <f t="shared" si="165"/>
        <v>26</v>
      </c>
      <c r="T104" s="98">
        <f>VLOOKUP(B104,'[1]参阅件1-1测算总表'!B$10:AA$116,26,FALSE)</f>
        <v>13</v>
      </c>
      <c r="U104" s="98">
        <f>VLOOKUP(B104,'[1]参阅件1-1测算总表'!B$10:AB$116,27,FALSE)</f>
        <v>13</v>
      </c>
      <c r="V104" s="104">
        <f t="shared" si="166"/>
        <v>24</v>
      </c>
      <c r="W104" s="104">
        <f t="shared" si="167"/>
        <v>24</v>
      </c>
      <c r="X104" s="104">
        <f t="shared" si="168"/>
        <v>0</v>
      </c>
      <c r="Y104" s="113"/>
    </row>
    <row r="105" ht="23.25" customHeight="1" spans="1:25">
      <c r="A105" s="99"/>
      <c r="B105" s="98" t="s">
        <v>137</v>
      </c>
      <c r="C105" s="98">
        <f t="shared" si="157"/>
        <v>-340</v>
      </c>
      <c r="D105" s="98">
        <f>VLOOKUP(B105,附件2!$B$10:$J$120,9,FALSE)</f>
        <v>-186</v>
      </c>
      <c r="E105" s="98">
        <f>VLOOKUP(B105,附件2!$B$10:$K$120,10,FALSE)</f>
        <v>-154</v>
      </c>
      <c r="F105" s="98">
        <f t="shared" si="158"/>
        <v>250</v>
      </c>
      <c r="G105" s="98">
        <f>VLOOKUP(B105,'[1]参阅件1-2创担贴息明细表'!B$11:AD$115,29,FALSE)</f>
        <v>96</v>
      </c>
      <c r="H105" s="98">
        <f>VLOOKUP(B105,'[1]参阅件1-2创担贴息明细表'!B$11:AE$115,30,FALSE)</f>
        <v>154</v>
      </c>
      <c r="I105" s="98">
        <f t="shared" si="159"/>
        <v>-90</v>
      </c>
      <c r="J105" s="98">
        <f t="shared" si="160"/>
        <v>-90</v>
      </c>
      <c r="K105" s="98">
        <f t="shared" si="161"/>
        <v>0</v>
      </c>
      <c r="L105" s="104"/>
      <c r="M105" s="98"/>
      <c r="N105" s="98"/>
      <c r="O105" s="98"/>
      <c r="P105" s="98">
        <f t="shared" si="162"/>
        <v>-90</v>
      </c>
      <c r="Q105" s="98">
        <f t="shared" si="163"/>
        <v>-90</v>
      </c>
      <c r="R105" s="98">
        <f t="shared" si="164"/>
        <v>0</v>
      </c>
      <c r="S105" s="98">
        <f t="shared" si="165"/>
        <v>199</v>
      </c>
      <c r="T105" s="98">
        <f>VLOOKUP(B105,'[1]参阅件1-1测算总表'!B$10:AA$116,26,FALSE)</f>
        <v>45</v>
      </c>
      <c r="U105" s="98">
        <f>VLOOKUP(B105,'[1]参阅件1-1测算总表'!B$10:AB$116,27,FALSE)</f>
        <v>154</v>
      </c>
      <c r="V105" s="98">
        <f t="shared" si="166"/>
        <v>-289</v>
      </c>
      <c r="W105" s="98">
        <f t="shared" si="167"/>
        <v>-135</v>
      </c>
      <c r="X105" s="98">
        <f t="shared" si="168"/>
        <v>-154</v>
      </c>
      <c r="Y105" s="113"/>
    </row>
    <row r="106" ht="23.25" customHeight="1" spans="1:25">
      <c r="A106" s="99"/>
      <c r="B106" s="98" t="s">
        <v>138</v>
      </c>
      <c r="C106" s="98">
        <f t="shared" si="157"/>
        <v>-84</v>
      </c>
      <c r="D106" s="98">
        <f>VLOOKUP(B106,附件2!$B$10:$J$120,9,FALSE)</f>
        <v>-46</v>
      </c>
      <c r="E106" s="98">
        <f>VLOOKUP(B106,附件2!$B$10:$K$120,10,FALSE)</f>
        <v>-38</v>
      </c>
      <c r="F106" s="98">
        <f t="shared" si="158"/>
        <v>108</v>
      </c>
      <c r="G106" s="98">
        <f>VLOOKUP(B106,'[1]参阅件1-2创担贴息明细表'!B$11:AD$115,29,FALSE)</f>
        <v>54</v>
      </c>
      <c r="H106" s="98">
        <f>VLOOKUP(B106,'[1]参阅件1-2创担贴息明细表'!B$11:AE$115,30,FALSE)</f>
        <v>54</v>
      </c>
      <c r="I106" s="98">
        <f t="shared" si="159"/>
        <v>24</v>
      </c>
      <c r="J106" s="98">
        <f t="shared" si="160"/>
        <v>8</v>
      </c>
      <c r="K106" s="98">
        <f t="shared" si="161"/>
        <v>16</v>
      </c>
      <c r="L106" s="104"/>
      <c r="M106" s="98"/>
      <c r="N106" s="98"/>
      <c r="O106" s="98"/>
      <c r="P106" s="98">
        <f t="shared" si="162"/>
        <v>24</v>
      </c>
      <c r="Q106" s="98">
        <f t="shared" si="163"/>
        <v>8</v>
      </c>
      <c r="R106" s="98">
        <f t="shared" si="164"/>
        <v>16</v>
      </c>
      <c r="S106" s="98">
        <f t="shared" si="165"/>
        <v>86</v>
      </c>
      <c r="T106" s="98">
        <f>VLOOKUP(B106,'[1]参阅件1-1测算总表'!B$10:AA$116,26,FALSE)</f>
        <v>32</v>
      </c>
      <c r="U106" s="98">
        <f>VLOOKUP(B106,'[1]参阅件1-1测算总表'!B$10:AB$116,27,FALSE)</f>
        <v>54</v>
      </c>
      <c r="V106" s="98">
        <f t="shared" si="166"/>
        <v>-62</v>
      </c>
      <c r="W106" s="98">
        <f t="shared" si="167"/>
        <v>-24</v>
      </c>
      <c r="X106" s="98">
        <f t="shared" si="168"/>
        <v>-38</v>
      </c>
      <c r="Y106" s="113"/>
    </row>
    <row r="107" ht="23.25" customHeight="1" spans="1:25">
      <c r="A107" s="99"/>
      <c r="B107" s="98" t="s">
        <v>139</v>
      </c>
      <c r="C107" s="98">
        <f t="shared" si="157"/>
        <v>-24</v>
      </c>
      <c r="D107" s="98">
        <f>VLOOKUP(B107,附件2!$B$10:$J$120,9,FALSE)</f>
        <v>-12</v>
      </c>
      <c r="E107" s="98">
        <f>VLOOKUP(B107,附件2!$B$10:$K$120,10,FALSE)</f>
        <v>-12</v>
      </c>
      <c r="F107" s="98">
        <f t="shared" si="158"/>
        <v>100</v>
      </c>
      <c r="G107" s="98">
        <f>VLOOKUP(B107,'[1]参阅件1-2创担贴息明细表'!B$11:AD$115,29,FALSE)</f>
        <v>46</v>
      </c>
      <c r="H107" s="98">
        <f>VLOOKUP(B107,'[1]参阅件1-2创担贴息明细表'!B$11:AE$115,30,FALSE)</f>
        <v>54</v>
      </c>
      <c r="I107" s="98">
        <f t="shared" si="159"/>
        <v>76</v>
      </c>
      <c r="J107" s="98">
        <f t="shared" si="160"/>
        <v>34</v>
      </c>
      <c r="K107" s="98">
        <f t="shared" si="161"/>
        <v>42</v>
      </c>
      <c r="L107" s="104"/>
      <c r="M107" s="98"/>
      <c r="N107" s="98"/>
      <c r="O107" s="98"/>
      <c r="P107" s="98">
        <f t="shared" si="162"/>
        <v>76</v>
      </c>
      <c r="Q107" s="98">
        <f t="shared" si="163"/>
        <v>34</v>
      </c>
      <c r="R107" s="98">
        <f t="shared" si="164"/>
        <v>42</v>
      </c>
      <c r="S107" s="98">
        <f t="shared" si="165"/>
        <v>84</v>
      </c>
      <c r="T107" s="98">
        <f>VLOOKUP(B107,'[1]参阅件1-1测算总表'!B$10:AA$116,26,FALSE)</f>
        <v>30</v>
      </c>
      <c r="U107" s="98">
        <f>VLOOKUP(B107,'[1]参阅件1-1测算总表'!B$10:AB$116,27,FALSE)</f>
        <v>54</v>
      </c>
      <c r="V107" s="98">
        <f t="shared" si="166"/>
        <v>-8</v>
      </c>
      <c r="W107" s="98">
        <f t="shared" si="167"/>
        <v>4</v>
      </c>
      <c r="X107" s="98">
        <f t="shared" si="168"/>
        <v>-12</v>
      </c>
      <c r="Y107" s="113"/>
    </row>
    <row r="108" s="83" customFormat="1" ht="23.25" customHeight="1" spans="1:25">
      <c r="A108" s="99" t="s">
        <v>140</v>
      </c>
      <c r="B108" s="100" t="s">
        <v>141</v>
      </c>
      <c r="C108" s="100">
        <f t="shared" ref="C108:R108" si="169">SUM(C109:C113)</f>
        <v>285</v>
      </c>
      <c r="D108" s="100">
        <f t="shared" si="169"/>
        <v>131</v>
      </c>
      <c r="E108" s="100">
        <f t="shared" si="169"/>
        <v>154</v>
      </c>
      <c r="F108" s="100">
        <f t="shared" si="169"/>
        <v>3525</v>
      </c>
      <c r="G108" s="100">
        <f t="shared" si="169"/>
        <v>2752</v>
      </c>
      <c r="H108" s="100">
        <f t="shared" si="169"/>
        <v>773</v>
      </c>
      <c r="I108" s="100">
        <f t="shared" si="169"/>
        <v>3810</v>
      </c>
      <c r="J108" s="100">
        <f t="shared" si="169"/>
        <v>2883</v>
      </c>
      <c r="K108" s="100">
        <f t="shared" si="169"/>
        <v>927</v>
      </c>
      <c r="L108" s="100">
        <f t="shared" si="169"/>
        <v>8</v>
      </c>
      <c r="M108" s="100"/>
      <c r="N108" s="100"/>
      <c r="O108" s="100"/>
      <c r="P108" s="100">
        <f t="shared" ref="P108:Y108" si="170">SUM(P109:P113)</f>
        <v>3818</v>
      </c>
      <c r="Q108" s="100">
        <f t="shared" si="170"/>
        <v>2891</v>
      </c>
      <c r="R108" s="100">
        <f t="shared" si="170"/>
        <v>927</v>
      </c>
      <c r="S108" s="100">
        <f t="shared" si="170"/>
        <v>2134</v>
      </c>
      <c r="T108" s="100">
        <f t="shared" si="170"/>
        <v>1361</v>
      </c>
      <c r="U108" s="100">
        <f t="shared" si="170"/>
        <v>773</v>
      </c>
      <c r="V108" s="100">
        <f t="shared" si="170"/>
        <v>1684</v>
      </c>
      <c r="W108" s="100">
        <f t="shared" si="170"/>
        <v>1530</v>
      </c>
      <c r="X108" s="100">
        <f t="shared" si="170"/>
        <v>154</v>
      </c>
      <c r="Y108" s="111"/>
    </row>
    <row r="109" ht="23.25" customHeight="1" spans="1:25">
      <c r="A109" s="99"/>
      <c r="B109" s="98" t="s">
        <v>142</v>
      </c>
      <c r="C109" s="98">
        <f t="shared" ref="C109:C114" si="171">D109+E109</f>
        <v>184</v>
      </c>
      <c r="D109" s="98">
        <f>VLOOKUP(B109,附件2!$B$10:$J$120,9,FALSE)</f>
        <v>92</v>
      </c>
      <c r="E109" s="98">
        <f>VLOOKUP(B109,附件2!$B$10:$K$120,10,FALSE)</f>
        <v>92</v>
      </c>
      <c r="F109" s="98">
        <f t="shared" ref="F109:F114" si="172">G109+H109</f>
        <v>1700</v>
      </c>
      <c r="G109" s="98">
        <f>VLOOKUP(B109,'[1]参阅件1-2创担贴息明细表'!B$11:AD$115,29,FALSE)</f>
        <v>1324</v>
      </c>
      <c r="H109" s="98">
        <f>VLOOKUP(B109,'[1]参阅件1-2创担贴息明细表'!B$11:AE$115,30,FALSE)</f>
        <v>376</v>
      </c>
      <c r="I109" s="98">
        <f t="shared" ref="I109:I114" si="173">J109+K109</f>
        <v>1884</v>
      </c>
      <c r="J109" s="98">
        <f t="shared" ref="J109:J114" si="174">D109+G109</f>
        <v>1416</v>
      </c>
      <c r="K109" s="98">
        <f t="shared" ref="K109:K114" si="175">E109+H109</f>
        <v>468</v>
      </c>
      <c r="L109" s="104"/>
      <c r="M109" s="98"/>
      <c r="N109" s="98"/>
      <c r="O109" s="98"/>
      <c r="P109" s="98">
        <f t="shared" ref="P109:P114" si="176">Q109+R109</f>
        <v>1884</v>
      </c>
      <c r="Q109" s="98">
        <f t="shared" ref="Q109:Q114" si="177">J109+L109+N109</f>
        <v>1416</v>
      </c>
      <c r="R109" s="98">
        <f t="shared" ref="R109:R114" si="178">K109+O109</f>
        <v>468</v>
      </c>
      <c r="S109" s="98">
        <f t="shared" ref="S109:S114" si="179">T109+U109</f>
        <v>1074</v>
      </c>
      <c r="T109" s="98">
        <f>VLOOKUP(B109,'[1]参阅件1-1测算总表'!B$10:AA$116,26,FALSE)</f>
        <v>698</v>
      </c>
      <c r="U109" s="98">
        <f>VLOOKUP(B109,'[1]参阅件1-1测算总表'!B$10:AB$116,27,FALSE)</f>
        <v>376</v>
      </c>
      <c r="V109" s="98">
        <f t="shared" ref="V109:V114" si="180">W109+X109</f>
        <v>810</v>
      </c>
      <c r="W109" s="98">
        <f t="shared" ref="W109:W114" si="181">Q109-T109</f>
        <v>718</v>
      </c>
      <c r="X109" s="98">
        <f t="shared" ref="X109:X114" si="182">R109-U109</f>
        <v>92</v>
      </c>
      <c r="Y109" s="113"/>
    </row>
    <row r="110" ht="23.25" customHeight="1" spans="1:25">
      <c r="A110" s="99"/>
      <c r="B110" s="98" t="s">
        <v>143</v>
      </c>
      <c r="C110" s="98">
        <f t="shared" si="171"/>
        <v>50</v>
      </c>
      <c r="D110" s="98">
        <f>VLOOKUP(B110,附件2!$B$10:$J$120,9,FALSE)</f>
        <v>26</v>
      </c>
      <c r="E110" s="98">
        <f>VLOOKUP(B110,附件2!$B$10:$K$120,10,FALSE)</f>
        <v>24</v>
      </c>
      <c r="F110" s="98">
        <f t="shared" si="172"/>
        <v>307</v>
      </c>
      <c r="G110" s="98">
        <f>VLOOKUP(B110,'[1]参阅件1-2创担贴息明细表'!B$11:AD$115,29,FALSE)</f>
        <v>252</v>
      </c>
      <c r="H110" s="98">
        <f>VLOOKUP(B110,'[1]参阅件1-2创担贴息明细表'!B$11:AE$115,30,FALSE)</f>
        <v>55</v>
      </c>
      <c r="I110" s="98">
        <f t="shared" si="173"/>
        <v>357</v>
      </c>
      <c r="J110" s="98">
        <f t="shared" si="174"/>
        <v>278</v>
      </c>
      <c r="K110" s="98">
        <f t="shared" si="175"/>
        <v>79</v>
      </c>
      <c r="L110" s="104"/>
      <c r="M110" s="98"/>
      <c r="N110" s="98"/>
      <c r="O110" s="98"/>
      <c r="P110" s="98">
        <f t="shared" si="176"/>
        <v>357</v>
      </c>
      <c r="Q110" s="98">
        <f t="shared" si="177"/>
        <v>278</v>
      </c>
      <c r="R110" s="98">
        <f t="shared" si="178"/>
        <v>79</v>
      </c>
      <c r="S110" s="98">
        <f t="shared" si="179"/>
        <v>167</v>
      </c>
      <c r="T110" s="98">
        <f>VLOOKUP(B110,'[1]参阅件1-1测算总表'!B$10:AA$116,26,FALSE)</f>
        <v>112</v>
      </c>
      <c r="U110" s="98">
        <f>VLOOKUP(B110,'[1]参阅件1-1测算总表'!B$10:AB$116,27,FALSE)</f>
        <v>55</v>
      </c>
      <c r="V110" s="98">
        <f t="shared" si="180"/>
        <v>190</v>
      </c>
      <c r="W110" s="98">
        <f t="shared" si="181"/>
        <v>166</v>
      </c>
      <c r="X110" s="98">
        <f t="shared" si="182"/>
        <v>24</v>
      </c>
      <c r="Y110" s="113"/>
    </row>
    <row r="111" ht="23.25" customHeight="1" spans="1:25">
      <c r="A111" s="99"/>
      <c r="B111" s="98" t="s">
        <v>144</v>
      </c>
      <c r="C111" s="98">
        <f t="shared" si="171"/>
        <v>132</v>
      </c>
      <c r="D111" s="98">
        <f>VLOOKUP(B111,附件2!$B$10:$J$120,9,FALSE)</f>
        <v>24</v>
      </c>
      <c r="E111" s="98">
        <f>VLOOKUP(B111,附件2!$B$10:$K$120,10,FALSE)</f>
        <v>108</v>
      </c>
      <c r="F111" s="98">
        <f t="shared" si="172"/>
        <v>884</v>
      </c>
      <c r="G111" s="98">
        <f>VLOOKUP(B111,'[1]参阅件1-2创担贴息明细表'!B$11:AD$115,29,FALSE)</f>
        <v>690</v>
      </c>
      <c r="H111" s="98">
        <f>VLOOKUP(B111,'[1]参阅件1-2创担贴息明细表'!B$11:AE$115,30,FALSE)</f>
        <v>194</v>
      </c>
      <c r="I111" s="98">
        <f t="shared" si="173"/>
        <v>1016</v>
      </c>
      <c r="J111" s="98">
        <f t="shared" si="174"/>
        <v>714</v>
      </c>
      <c r="K111" s="98">
        <f t="shared" si="175"/>
        <v>302</v>
      </c>
      <c r="L111" s="104">
        <f>VLOOKUP(B111,'[3]参阅件1-1测算总表'!B$10:S$114,18,FALSE)</f>
        <v>8</v>
      </c>
      <c r="M111" s="98"/>
      <c r="N111" s="98"/>
      <c r="O111" s="98"/>
      <c r="P111" s="98">
        <f t="shared" si="176"/>
        <v>1024</v>
      </c>
      <c r="Q111" s="98">
        <f t="shared" si="177"/>
        <v>722</v>
      </c>
      <c r="R111" s="98">
        <f t="shared" si="178"/>
        <v>302</v>
      </c>
      <c r="S111" s="98">
        <f t="shared" si="179"/>
        <v>514</v>
      </c>
      <c r="T111" s="98">
        <f>VLOOKUP(B111,'[1]参阅件1-1测算总表'!B$10:AA$116,26,FALSE)</f>
        <v>320</v>
      </c>
      <c r="U111" s="98">
        <f>VLOOKUP(B111,'[1]参阅件1-1测算总表'!B$10:AB$116,27,FALSE)</f>
        <v>194</v>
      </c>
      <c r="V111" s="98">
        <f t="shared" si="180"/>
        <v>510</v>
      </c>
      <c r="W111" s="98">
        <f t="shared" si="181"/>
        <v>402</v>
      </c>
      <c r="X111" s="98">
        <f t="shared" si="182"/>
        <v>108</v>
      </c>
      <c r="Y111" s="113"/>
    </row>
    <row r="112" ht="23.25" customHeight="1" spans="1:25">
      <c r="A112" s="99"/>
      <c r="B112" s="98" t="s">
        <v>145</v>
      </c>
      <c r="C112" s="98">
        <f t="shared" si="171"/>
        <v>-24</v>
      </c>
      <c r="D112" s="98">
        <f>VLOOKUP(B112,附件2!$B$10:$J$120,9,FALSE)</f>
        <v>-5</v>
      </c>
      <c r="E112" s="98">
        <f>VLOOKUP(B112,附件2!$B$10:$K$120,10,FALSE)</f>
        <v>-19</v>
      </c>
      <c r="F112" s="98">
        <f t="shared" si="172"/>
        <v>367</v>
      </c>
      <c r="G112" s="98">
        <f>VLOOKUP(B112,'[1]参阅件1-2创担贴息明细表'!B$11:AD$115,29,FALSE)</f>
        <v>306</v>
      </c>
      <c r="H112" s="98">
        <f>VLOOKUP(B112,'[1]参阅件1-2创担贴息明细表'!B$11:AE$115,30,FALSE)</f>
        <v>61</v>
      </c>
      <c r="I112" s="98">
        <f t="shared" si="173"/>
        <v>343</v>
      </c>
      <c r="J112" s="98">
        <f t="shared" si="174"/>
        <v>301</v>
      </c>
      <c r="K112" s="98">
        <f t="shared" si="175"/>
        <v>42</v>
      </c>
      <c r="L112" s="104"/>
      <c r="M112" s="98"/>
      <c r="N112" s="98"/>
      <c r="O112" s="98"/>
      <c r="P112" s="98">
        <f t="shared" si="176"/>
        <v>343</v>
      </c>
      <c r="Q112" s="98">
        <f t="shared" si="177"/>
        <v>301</v>
      </c>
      <c r="R112" s="98">
        <f t="shared" si="178"/>
        <v>42</v>
      </c>
      <c r="S112" s="98">
        <f t="shared" si="179"/>
        <v>225</v>
      </c>
      <c r="T112" s="98">
        <f>VLOOKUP(B112,'[1]参阅件1-1测算总表'!B$10:AA$116,26,FALSE)</f>
        <v>164</v>
      </c>
      <c r="U112" s="98">
        <f>VLOOKUP(B112,'[1]参阅件1-1测算总表'!B$10:AB$116,27,FALSE)</f>
        <v>61</v>
      </c>
      <c r="V112" s="98">
        <f t="shared" si="180"/>
        <v>118</v>
      </c>
      <c r="W112" s="98">
        <f t="shared" si="181"/>
        <v>137</v>
      </c>
      <c r="X112" s="98">
        <f t="shared" si="182"/>
        <v>-19</v>
      </c>
      <c r="Y112" s="113"/>
    </row>
    <row r="113" ht="23.25" customHeight="1" spans="1:25">
      <c r="A113" s="99"/>
      <c r="B113" s="98" t="s">
        <v>146</v>
      </c>
      <c r="C113" s="98">
        <f t="shared" si="171"/>
        <v>-57</v>
      </c>
      <c r="D113" s="98">
        <f>VLOOKUP(B113,附件2!$B$10:$J$120,9,FALSE)</f>
        <v>-6</v>
      </c>
      <c r="E113" s="98">
        <f>VLOOKUP(B113,附件2!$B$10:$K$120,10,FALSE)</f>
        <v>-51</v>
      </c>
      <c r="F113" s="98">
        <f t="shared" si="172"/>
        <v>267</v>
      </c>
      <c r="G113" s="98">
        <f>VLOOKUP(B113,'[1]参阅件1-2创担贴息明细表'!B$11:AD$115,29,FALSE)</f>
        <v>180</v>
      </c>
      <c r="H113" s="98">
        <f>VLOOKUP(B113,'[1]参阅件1-2创担贴息明细表'!B$11:AE$115,30,FALSE)</f>
        <v>87</v>
      </c>
      <c r="I113" s="98">
        <f t="shared" si="173"/>
        <v>210</v>
      </c>
      <c r="J113" s="98">
        <f t="shared" si="174"/>
        <v>174</v>
      </c>
      <c r="K113" s="98">
        <f t="shared" si="175"/>
        <v>36</v>
      </c>
      <c r="L113" s="104"/>
      <c r="M113" s="98"/>
      <c r="N113" s="104"/>
      <c r="O113" s="104"/>
      <c r="P113" s="98">
        <f t="shared" si="176"/>
        <v>210</v>
      </c>
      <c r="Q113" s="98">
        <f t="shared" si="177"/>
        <v>174</v>
      </c>
      <c r="R113" s="98">
        <f t="shared" si="178"/>
        <v>36</v>
      </c>
      <c r="S113" s="98">
        <f t="shared" si="179"/>
        <v>154</v>
      </c>
      <c r="T113" s="98">
        <f>VLOOKUP(B113,'[1]参阅件1-1测算总表'!B$10:AA$116,26,FALSE)</f>
        <v>67</v>
      </c>
      <c r="U113" s="98">
        <f>VLOOKUP(B113,'[1]参阅件1-1测算总表'!B$10:AB$116,27,FALSE)</f>
        <v>87</v>
      </c>
      <c r="V113" s="98">
        <f t="shared" si="180"/>
        <v>56</v>
      </c>
      <c r="W113" s="98">
        <f t="shared" si="181"/>
        <v>107</v>
      </c>
      <c r="X113" s="98">
        <f t="shared" si="182"/>
        <v>-51</v>
      </c>
      <c r="Y113" s="113"/>
    </row>
    <row r="114" s="83" customFormat="1" ht="23.25" customHeight="1" spans="1:25">
      <c r="A114" s="99" t="s">
        <v>147</v>
      </c>
      <c r="B114" s="100" t="s">
        <v>148</v>
      </c>
      <c r="C114" s="100">
        <f t="shared" si="171"/>
        <v>-644</v>
      </c>
      <c r="D114" s="98">
        <f>VLOOKUP(B114,附件2!$B$10:$J$120,9,FALSE)</f>
        <v>-683</v>
      </c>
      <c r="E114" s="98">
        <f>VLOOKUP(B114,附件2!$B$10:$K$120,10,FALSE)</f>
        <v>39</v>
      </c>
      <c r="F114" s="100">
        <f t="shared" si="172"/>
        <v>3877</v>
      </c>
      <c r="G114" s="100">
        <f>VLOOKUP(B114,'[1]参阅件1-2创担贴息明细表'!B$11:AD$115,29,FALSE)</f>
        <v>2534</v>
      </c>
      <c r="H114" s="100">
        <f>VLOOKUP(B114,'[1]参阅件1-2创担贴息明细表'!B$11:AE$115,30,FALSE)</f>
        <v>1343</v>
      </c>
      <c r="I114" s="100">
        <f t="shared" si="173"/>
        <v>3233</v>
      </c>
      <c r="J114" s="100">
        <f t="shared" si="174"/>
        <v>1851</v>
      </c>
      <c r="K114" s="100">
        <f t="shared" si="175"/>
        <v>1382</v>
      </c>
      <c r="L114" s="96">
        <f>VLOOKUP(B114,'[3]参阅件1-1测算总表'!B$10:S$114,18,FALSE)</f>
        <v>25</v>
      </c>
      <c r="M114" s="100"/>
      <c r="N114" s="100"/>
      <c r="O114" s="100"/>
      <c r="P114" s="100">
        <f t="shared" si="176"/>
        <v>3258</v>
      </c>
      <c r="Q114" s="100">
        <f t="shared" si="177"/>
        <v>1876</v>
      </c>
      <c r="R114" s="100">
        <f t="shared" si="178"/>
        <v>1382</v>
      </c>
      <c r="S114" s="100">
        <f t="shared" si="179"/>
        <v>2443</v>
      </c>
      <c r="T114" s="100">
        <f>VLOOKUP(B114,'[1]参阅件1-1测算总表'!B$10:AA$116,26,FALSE)</f>
        <v>1100</v>
      </c>
      <c r="U114" s="100">
        <f>VLOOKUP(B114,'[1]参阅件1-1测算总表'!B$10:AB$116,27,FALSE)</f>
        <v>1343</v>
      </c>
      <c r="V114" s="100">
        <f t="shared" si="180"/>
        <v>815</v>
      </c>
      <c r="W114" s="100">
        <f t="shared" si="181"/>
        <v>776</v>
      </c>
      <c r="X114" s="100">
        <f t="shared" si="182"/>
        <v>39</v>
      </c>
      <c r="Y114" s="111"/>
    </row>
    <row r="115" spans="25:25">
      <c r="Y115" s="116"/>
    </row>
  </sheetData>
  <autoFilter ref="A6:Z114">
    <extLst/>
  </autoFilter>
  <mergeCells count="32">
    <mergeCell ref="A2:Y2"/>
    <mergeCell ref="Q3:R3"/>
    <mergeCell ref="T3:U3"/>
    <mergeCell ref="W3:Y3"/>
    <mergeCell ref="C4:K4"/>
    <mergeCell ref="C5:E5"/>
    <mergeCell ref="F5:H5"/>
    <mergeCell ref="I5:K5"/>
    <mergeCell ref="A8:B8"/>
    <mergeCell ref="A4:A6"/>
    <mergeCell ref="A9:A12"/>
    <mergeCell ref="A13:A19"/>
    <mergeCell ref="A20:A24"/>
    <mergeCell ref="A25:A33"/>
    <mergeCell ref="A34:A42"/>
    <mergeCell ref="A43:A44"/>
    <mergeCell ref="A45:A52"/>
    <mergeCell ref="A53:A55"/>
    <mergeCell ref="A56:A61"/>
    <mergeCell ref="A62:A65"/>
    <mergeCell ref="A66:A71"/>
    <mergeCell ref="A72:A82"/>
    <mergeCell ref="A83:A93"/>
    <mergeCell ref="A94:A107"/>
    <mergeCell ref="A108:A113"/>
    <mergeCell ref="B4:B6"/>
    <mergeCell ref="L4:L5"/>
    <mergeCell ref="Y4:Y6"/>
    <mergeCell ref="M4:O5"/>
    <mergeCell ref="P4:R5"/>
    <mergeCell ref="S4:U5"/>
    <mergeCell ref="V4:X5"/>
  </mergeCells>
  <printOptions horizontalCentered="1"/>
  <pageMargins left="0.511811023622047" right="0.511811023622047" top="0.748031496062992" bottom="0.748031496062992" header="0.31496062992126" footer="0.31496062992126"/>
  <pageSetup paperSize="9" scale="47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4"/>
  <sheetViews>
    <sheetView topLeftCell="A27" workbookViewId="0">
      <selection activeCell="K55" sqref="K55"/>
    </sheetView>
  </sheetViews>
  <sheetFormatPr defaultColWidth="9" defaultRowHeight="14.25"/>
  <cols>
    <col min="1" max="1" width="9" style="46"/>
    <col min="2" max="2" width="22.625" customWidth="1"/>
    <col min="3" max="11" width="12.625" customWidth="1"/>
    <col min="12" max="12" width="14.25" customWidth="1"/>
  </cols>
  <sheetData>
    <row r="1" ht="26" customHeight="1" spans="1:2">
      <c r="A1" s="47" t="s">
        <v>149</v>
      </c>
      <c r="B1" s="47"/>
    </row>
    <row r="2" ht="42" customHeight="1" spans="1:12">
      <c r="A2" s="48" t="s">
        <v>150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="40" customFormat="1" ht="21" customHeight="1" spans="1:12">
      <c r="A3" s="49"/>
      <c r="B3" s="49"/>
      <c r="C3" s="49"/>
      <c r="D3" s="49"/>
      <c r="E3" s="49"/>
      <c r="F3" s="49"/>
      <c r="G3" s="49"/>
      <c r="H3" s="49"/>
      <c r="I3" s="49"/>
      <c r="J3" s="49"/>
      <c r="K3" s="69" t="s">
        <v>151</v>
      </c>
      <c r="L3" s="69"/>
    </row>
    <row r="4" s="40" customFormat="1" ht="42" customHeight="1" spans="1:12">
      <c r="A4" s="50" t="s">
        <v>152</v>
      </c>
      <c r="B4" s="50" t="s">
        <v>153</v>
      </c>
      <c r="C4" s="51" t="s">
        <v>154</v>
      </c>
      <c r="D4" s="52"/>
      <c r="E4" s="52"/>
      <c r="F4" s="52"/>
      <c r="G4" s="52"/>
      <c r="H4" s="52"/>
      <c r="I4" s="52"/>
      <c r="J4" s="52"/>
      <c r="K4" s="70"/>
      <c r="L4" s="71" t="s">
        <v>155</v>
      </c>
    </row>
    <row r="5" s="41" customFormat="1" ht="67" customHeight="1" spans="1:12">
      <c r="A5" s="53"/>
      <c r="B5" s="53"/>
      <c r="C5" s="54" t="s">
        <v>156</v>
      </c>
      <c r="D5" s="55"/>
      <c r="E5" s="55"/>
      <c r="F5" s="54" t="s">
        <v>157</v>
      </c>
      <c r="G5" s="55"/>
      <c r="H5" s="68"/>
      <c r="I5" s="54" t="s">
        <v>158</v>
      </c>
      <c r="J5" s="55"/>
      <c r="K5" s="68"/>
      <c r="L5" s="72"/>
    </row>
    <row r="6" s="42" customFormat="1" ht="25" customHeight="1" spans="1:12">
      <c r="A6" s="56"/>
      <c r="B6" s="56"/>
      <c r="C6" s="57" t="s">
        <v>159</v>
      </c>
      <c r="D6" s="57" t="s">
        <v>160</v>
      </c>
      <c r="E6" s="57" t="s">
        <v>161</v>
      </c>
      <c r="F6" s="57" t="s">
        <v>159</v>
      </c>
      <c r="G6" s="57" t="s">
        <v>160</v>
      </c>
      <c r="H6" s="57" t="s">
        <v>161</v>
      </c>
      <c r="I6" s="57" t="s">
        <v>159</v>
      </c>
      <c r="J6" s="57" t="s">
        <v>160</v>
      </c>
      <c r="K6" s="57" t="s">
        <v>161</v>
      </c>
      <c r="L6" s="73"/>
    </row>
    <row r="7" s="42" customFormat="1" ht="28" customHeight="1" spans="1:12">
      <c r="A7" s="58"/>
      <c r="B7" s="58" t="s">
        <v>162</v>
      </c>
      <c r="C7" s="58"/>
      <c r="D7" s="58">
        <v>1</v>
      </c>
      <c r="E7" s="58">
        <v>2</v>
      </c>
      <c r="F7" s="58"/>
      <c r="G7" s="58">
        <v>3</v>
      </c>
      <c r="H7" s="58">
        <v>4</v>
      </c>
      <c r="I7" s="58"/>
      <c r="J7" s="58" t="s">
        <v>163</v>
      </c>
      <c r="K7" s="58" t="s">
        <v>164</v>
      </c>
      <c r="L7" s="74"/>
    </row>
    <row r="8" s="43" customFormat="1" ht="27" customHeight="1" spans="1:12">
      <c r="A8" s="59"/>
      <c r="B8" s="60" t="s">
        <v>165</v>
      </c>
      <c r="C8" s="60">
        <f>D8+E8</f>
        <v>23059</v>
      </c>
      <c r="D8" s="60">
        <f>D9+D13+D20+D25+D34+D45+D53+D62+D66+D72+D83+D94+D108+D114</f>
        <v>14130</v>
      </c>
      <c r="E8" s="60">
        <f>E9+E13+E20+E25+E34+E45+E53+E62+E66+E72+E83+E94+E108+E114</f>
        <v>8929</v>
      </c>
      <c r="F8" s="60">
        <f t="shared" ref="F8:K8" si="0">F9+F13+F20+F25+F34+F45+F53+F62+F66+F72+F83+F94+F108+F114</f>
        <v>35867</v>
      </c>
      <c r="G8" s="60">
        <f t="shared" si="0"/>
        <v>21452</v>
      </c>
      <c r="H8" s="60">
        <f t="shared" si="0"/>
        <v>14415</v>
      </c>
      <c r="I8" s="60">
        <f t="shared" si="0"/>
        <v>-12808</v>
      </c>
      <c r="J8" s="60">
        <f t="shared" si="0"/>
        <v>-7322</v>
      </c>
      <c r="K8" s="60">
        <f t="shared" si="0"/>
        <v>-5486</v>
      </c>
      <c r="L8" s="75"/>
    </row>
    <row r="9" s="44" customFormat="1" ht="16" customHeight="1" spans="1:12">
      <c r="A9" s="61" t="s">
        <v>166</v>
      </c>
      <c r="B9" s="61" t="s">
        <v>167</v>
      </c>
      <c r="C9" s="62">
        <f>D9+E9</f>
        <v>235</v>
      </c>
      <c r="D9" s="62">
        <f>SUM(D10:D12)</f>
        <v>213</v>
      </c>
      <c r="E9" s="62">
        <f t="shared" ref="E9:K9" si="1">SUM(E10:E12)</f>
        <v>22</v>
      </c>
      <c r="F9" s="62">
        <f t="shared" si="1"/>
        <v>372</v>
      </c>
      <c r="G9" s="62">
        <f t="shared" si="1"/>
        <v>322</v>
      </c>
      <c r="H9" s="62">
        <f t="shared" si="1"/>
        <v>50</v>
      </c>
      <c r="I9" s="62">
        <f t="shared" si="1"/>
        <v>-137</v>
      </c>
      <c r="J9" s="62">
        <f t="shared" si="1"/>
        <v>-109</v>
      </c>
      <c r="K9" s="62">
        <f t="shared" si="1"/>
        <v>-28</v>
      </c>
      <c r="L9" s="76"/>
    </row>
    <row r="10" s="45" customFormat="1" ht="16" customHeight="1" spans="1:12">
      <c r="A10" s="63"/>
      <c r="B10" s="63" t="s">
        <v>168</v>
      </c>
      <c r="C10" s="64">
        <f>D10+E10</f>
        <v>183</v>
      </c>
      <c r="D10" s="64">
        <f>VLOOKUP(B10,'[2]参阅件1-2创担贴息明细表'!$B11:$S115,18,FALSE)</f>
        <v>166</v>
      </c>
      <c r="E10" s="64">
        <f>VLOOKUP(B10,'[2]参阅件1-2创担贴息明细表'!B$11:T$115,19,FALSE)</f>
        <v>17</v>
      </c>
      <c r="F10" s="64">
        <f t="shared" ref="F10:F41" si="2">G10+H10</f>
        <v>315</v>
      </c>
      <c r="G10" s="64">
        <v>278</v>
      </c>
      <c r="H10" s="64">
        <v>37</v>
      </c>
      <c r="I10" s="64">
        <f t="shared" ref="I10:I15" si="3">J10+K10</f>
        <v>-132</v>
      </c>
      <c r="J10" s="64">
        <f t="shared" ref="J10:J15" si="4">D10-G10</f>
        <v>-112</v>
      </c>
      <c r="K10" s="64">
        <f t="shared" ref="K10:K15" si="5">E10-H10</f>
        <v>-20</v>
      </c>
      <c r="L10" s="77"/>
    </row>
    <row r="11" s="45" customFormat="1" ht="16" customHeight="1" spans="1:12">
      <c r="A11" s="63"/>
      <c r="B11" s="63" t="s">
        <v>169</v>
      </c>
      <c r="C11" s="64">
        <f t="shared" ref="C11:C42" si="6">D11+E11</f>
        <v>43</v>
      </c>
      <c r="D11" s="64">
        <f>VLOOKUP(B11,'[2]参阅件1-2创担贴息明细表'!$B12:$S116,18,FALSE)</f>
        <v>39</v>
      </c>
      <c r="E11" s="64">
        <f>VLOOKUP(B11,'[2]参阅件1-2创担贴息明细表'!B$11:T$115,19,FALSE)</f>
        <v>4</v>
      </c>
      <c r="F11" s="64">
        <f t="shared" si="2"/>
        <v>31</v>
      </c>
      <c r="G11" s="64">
        <v>21</v>
      </c>
      <c r="H11" s="64">
        <v>10</v>
      </c>
      <c r="I11" s="64">
        <f t="shared" si="3"/>
        <v>12</v>
      </c>
      <c r="J11" s="64">
        <f t="shared" si="4"/>
        <v>18</v>
      </c>
      <c r="K11" s="64">
        <f t="shared" si="5"/>
        <v>-6</v>
      </c>
      <c r="L11" s="77"/>
    </row>
    <row r="12" s="45" customFormat="1" ht="16" customHeight="1" spans="1:12">
      <c r="A12" s="63"/>
      <c r="B12" s="63" t="s">
        <v>170</v>
      </c>
      <c r="C12" s="64">
        <f t="shared" si="6"/>
        <v>9</v>
      </c>
      <c r="D12" s="64">
        <f>VLOOKUP(B12,'[2]参阅件1-2创担贴息明细表'!$B13:$S117,18,FALSE)</f>
        <v>8</v>
      </c>
      <c r="E12" s="64">
        <f>VLOOKUP(B12,'[2]参阅件1-2创担贴息明细表'!B$11:T$115,19,FALSE)</f>
        <v>1</v>
      </c>
      <c r="F12" s="64">
        <f t="shared" si="2"/>
        <v>26</v>
      </c>
      <c r="G12" s="64">
        <v>23</v>
      </c>
      <c r="H12" s="64">
        <v>3</v>
      </c>
      <c r="I12" s="64">
        <f t="shared" si="3"/>
        <v>-17</v>
      </c>
      <c r="J12" s="64">
        <f t="shared" si="4"/>
        <v>-15</v>
      </c>
      <c r="K12" s="64">
        <f t="shared" si="5"/>
        <v>-2</v>
      </c>
      <c r="L12" s="77"/>
    </row>
    <row r="13" s="44" customFormat="1" ht="16" customHeight="1" spans="1:12">
      <c r="A13" s="61" t="s">
        <v>171</v>
      </c>
      <c r="B13" s="61" t="s">
        <v>172</v>
      </c>
      <c r="C13" s="62">
        <f t="shared" si="6"/>
        <v>1246</v>
      </c>
      <c r="D13" s="62">
        <f>SUM(D14:D19)</f>
        <v>911</v>
      </c>
      <c r="E13" s="62">
        <f>SUM(E14:E19)</f>
        <v>335</v>
      </c>
      <c r="F13" s="62">
        <f t="shared" ref="F13:K13" si="7">SUM(F14:F19)</f>
        <v>2047</v>
      </c>
      <c r="G13" s="62">
        <f t="shared" si="7"/>
        <v>1546</v>
      </c>
      <c r="H13" s="62">
        <f t="shared" si="7"/>
        <v>501</v>
      </c>
      <c r="I13" s="62">
        <f t="shared" si="7"/>
        <v>-801</v>
      </c>
      <c r="J13" s="62">
        <f t="shared" si="7"/>
        <v>-635</v>
      </c>
      <c r="K13" s="62">
        <f t="shared" si="7"/>
        <v>-166</v>
      </c>
      <c r="L13" s="76"/>
    </row>
    <row r="14" s="45" customFormat="1" ht="16" customHeight="1" spans="1:12">
      <c r="A14" s="63"/>
      <c r="B14" s="63" t="s">
        <v>173</v>
      </c>
      <c r="C14" s="64">
        <f t="shared" si="6"/>
        <v>330</v>
      </c>
      <c r="D14" s="64">
        <f>VLOOKUP(B14,'[2]参阅件1-2创担贴息明细表'!$B15:$S119,18,FALSE)</f>
        <v>300</v>
      </c>
      <c r="E14" s="64">
        <f>VLOOKUP(B14,'[2]参阅件1-2创担贴息明细表'!B$11:T$115,19,FALSE)</f>
        <v>30</v>
      </c>
      <c r="F14" s="64">
        <f t="shared" si="2"/>
        <v>647</v>
      </c>
      <c r="G14" s="64">
        <v>537</v>
      </c>
      <c r="H14" s="64">
        <v>110</v>
      </c>
      <c r="I14" s="64">
        <f t="shared" si="3"/>
        <v>-317</v>
      </c>
      <c r="J14" s="64">
        <f t="shared" si="4"/>
        <v>-237</v>
      </c>
      <c r="K14" s="64">
        <f t="shared" si="5"/>
        <v>-80</v>
      </c>
      <c r="L14" s="77"/>
    </row>
    <row r="15" s="45" customFormat="1" ht="16" customHeight="1" spans="1:12">
      <c r="A15" s="63"/>
      <c r="B15" s="63" t="s">
        <v>174</v>
      </c>
      <c r="C15" s="64">
        <f t="shared" si="6"/>
        <v>55</v>
      </c>
      <c r="D15" s="64">
        <f>VLOOKUP(B15,'[2]参阅件1-2创担贴息明细表'!$B16:$S120,18,FALSE)</f>
        <v>50</v>
      </c>
      <c r="E15" s="64">
        <f>VLOOKUP(B15,'[2]参阅件1-2创担贴息明细表'!B$11:T$115,19,FALSE)</f>
        <v>5</v>
      </c>
      <c r="F15" s="64">
        <f t="shared" si="2"/>
        <v>111</v>
      </c>
      <c r="G15" s="64">
        <v>100</v>
      </c>
      <c r="H15" s="64">
        <v>11</v>
      </c>
      <c r="I15" s="64">
        <f t="shared" si="3"/>
        <v>-56</v>
      </c>
      <c r="J15" s="64">
        <f t="shared" si="4"/>
        <v>-50</v>
      </c>
      <c r="K15" s="64">
        <f t="shared" si="5"/>
        <v>-6</v>
      </c>
      <c r="L15" s="77"/>
    </row>
    <row r="16" s="45" customFormat="1" ht="16" customHeight="1" spans="1:12">
      <c r="A16" s="63"/>
      <c r="B16" s="63" t="s">
        <v>175</v>
      </c>
      <c r="C16" s="64">
        <f t="shared" si="6"/>
        <v>44</v>
      </c>
      <c r="D16" s="64">
        <f>VLOOKUP(B16,'[2]参阅件1-2创担贴息明细表'!$B17:$S121,18,FALSE)</f>
        <v>40</v>
      </c>
      <c r="E16" s="64">
        <f>VLOOKUP(B16,'[2]参阅件1-2创担贴息明细表'!B$11:T$115,19,FALSE)</f>
        <v>4</v>
      </c>
      <c r="F16" s="64">
        <f t="shared" si="2"/>
        <v>66</v>
      </c>
      <c r="G16" s="64">
        <v>53</v>
      </c>
      <c r="H16" s="64">
        <v>13</v>
      </c>
      <c r="I16" s="64">
        <f t="shared" ref="I16:I24" si="8">J16+K16</f>
        <v>-22</v>
      </c>
      <c r="J16" s="64">
        <f t="shared" ref="J16:J21" si="9">D16-G16</f>
        <v>-13</v>
      </c>
      <c r="K16" s="64">
        <f t="shared" ref="K16:K21" si="10">E16-H16</f>
        <v>-9</v>
      </c>
      <c r="L16" s="77"/>
    </row>
    <row r="17" s="45" customFormat="1" ht="16" customHeight="1" spans="1:12">
      <c r="A17" s="63"/>
      <c r="B17" s="63" t="s">
        <v>176</v>
      </c>
      <c r="C17" s="64">
        <f t="shared" si="6"/>
        <v>351</v>
      </c>
      <c r="D17" s="64">
        <f>VLOOKUP(B17,'[2]参阅件1-2创担贴息明细表'!$B18:$S122,18,FALSE)</f>
        <v>185</v>
      </c>
      <c r="E17" s="64">
        <f>VLOOKUP(B17,'[2]参阅件1-2创担贴息明细表'!B$11:T$115,19,FALSE)</f>
        <v>166</v>
      </c>
      <c r="F17" s="64">
        <f t="shared" si="2"/>
        <v>505</v>
      </c>
      <c r="G17" s="64">
        <v>284</v>
      </c>
      <c r="H17" s="64">
        <v>221</v>
      </c>
      <c r="I17" s="64">
        <f t="shared" si="8"/>
        <v>-154</v>
      </c>
      <c r="J17" s="64">
        <f t="shared" si="9"/>
        <v>-99</v>
      </c>
      <c r="K17" s="64">
        <f t="shared" si="10"/>
        <v>-55</v>
      </c>
      <c r="L17" s="77"/>
    </row>
    <row r="18" s="45" customFormat="1" ht="16" customHeight="1" spans="1:12">
      <c r="A18" s="63"/>
      <c r="B18" s="63" t="s">
        <v>177</v>
      </c>
      <c r="C18" s="64">
        <f t="shared" si="6"/>
        <v>228</v>
      </c>
      <c r="D18" s="64">
        <f>VLOOKUP(B18,'[2]参阅件1-2创担贴息明细表'!$B19:$S123,18,FALSE)</f>
        <v>120</v>
      </c>
      <c r="E18" s="64">
        <f>VLOOKUP(B18,'[2]参阅件1-2创担贴息明细表'!B$11:T$115,19,FALSE)</f>
        <v>108</v>
      </c>
      <c r="F18" s="64">
        <f t="shared" si="2"/>
        <v>411</v>
      </c>
      <c r="G18" s="64">
        <v>285</v>
      </c>
      <c r="H18" s="64">
        <v>126</v>
      </c>
      <c r="I18" s="64">
        <f t="shared" si="8"/>
        <v>-183</v>
      </c>
      <c r="J18" s="64">
        <f t="shared" si="9"/>
        <v>-165</v>
      </c>
      <c r="K18" s="64">
        <f t="shared" si="10"/>
        <v>-18</v>
      </c>
      <c r="L18" s="77"/>
    </row>
    <row r="19" s="45" customFormat="1" ht="16" customHeight="1" spans="1:12">
      <c r="A19" s="63"/>
      <c r="B19" s="63" t="s">
        <v>178</v>
      </c>
      <c r="C19" s="64">
        <f t="shared" si="6"/>
        <v>238</v>
      </c>
      <c r="D19" s="64">
        <f>VLOOKUP(B19,'[2]参阅件1-2创担贴息明细表'!$B20:$S124,18,FALSE)</f>
        <v>216</v>
      </c>
      <c r="E19" s="64">
        <f>VLOOKUP(B19,'[2]参阅件1-2创担贴息明细表'!B$11:T$115,19,FALSE)</f>
        <v>22</v>
      </c>
      <c r="F19" s="64">
        <f t="shared" si="2"/>
        <v>307</v>
      </c>
      <c r="G19" s="64">
        <v>287</v>
      </c>
      <c r="H19" s="64">
        <v>20</v>
      </c>
      <c r="I19" s="64">
        <f t="shared" si="8"/>
        <v>-69</v>
      </c>
      <c r="J19" s="64">
        <f t="shared" si="9"/>
        <v>-71</v>
      </c>
      <c r="K19" s="64">
        <f t="shared" si="10"/>
        <v>2</v>
      </c>
      <c r="L19" s="77"/>
    </row>
    <row r="20" s="44" customFormat="1" ht="16" customHeight="1" spans="1:12">
      <c r="A20" s="61" t="s">
        <v>179</v>
      </c>
      <c r="B20" s="61" t="s">
        <v>180</v>
      </c>
      <c r="C20" s="62">
        <f t="shared" si="6"/>
        <v>660</v>
      </c>
      <c r="D20" s="62">
        <f>SUM(D21:D24)</f>
        <v>600</v>
      </c>
      <c r="E20" s="62">
        <f t="shared" ref="E20:K20" si="11">SUM(E21:E24)</f>
        <v>60</v>
      </c>
      <c r="F20" s="62">
        <f t="shared" si="11"/>
        <v>672</v>
      </c>
      <c r="G20" s="62">
        <f t="shared" si="11"/>
        <v>576</v>
      </c>
      <c r="H20" s="62">
        <f t="shared" si="11"/>
        <v>96</v>
      </c>
      <c r="I20" s="62">
        <f t="shared" si="11"/>
        <v>-12</v>
      </c>
      <c r="J20" s="62">
        <f t="shared" si="11"/>
        <v>24</v>
      </c>
      <c r="K20" s="62">
        <f t="shared" si="11"/>
        <v>-36</v>
      </c>
      <c r="L20" s="76"/>
    </row>
    <row r="21" s="45" customFormat="1" ht="16" customHeight="1" spans="1:12">
      <c r="A21" s="63"/>
      <c r="B21" s="63" t="s">
        <v>181</v>
      </c>
      <c r="C21" s="64">
        <f t="shared" si="6"/>
        <v>454</v>
      </c>
      <c r="D21" s="64">
        <f>VLOOKUP(B21,'[2]参阅件1-2创担贴息明细表'!$B22:$S126,18,FALSE)</f>
        <v>413</v>
      </c>
      <c r="E21" s="64">
        <f>VLOOKUP(B21,'[2]参阅件1-2创担贴息明细表'!B$11:T$115,19,FALSE)</f>
        <v>41</v>
      </c>
      <c r="F21" s="64">
        <f t="shared" si="2"/>
        <v>464</v>
      </c>
      <c r="G21" s="64">
        <v>415</v>
      </c>
      <c r="H21" s="64">
        <v>49</v>
      </c>
      <c r="I21" s="64">
        <f t="shared" si="8"/>
        <v>-10</v>
      </c>
      <c r="J21" s="64">
        <f t="shared" ref="J21:J26" si="12">D21-G21</f>
        <v>-2</v>
      </c>
      <c r="K21" s="64">
        <f t="shared" ref="K21:K26" si="13">E21-H21</f>
        <v>-8</v>
      </c>
      <c r="L21" s="77"/>
    </row>
    <row r="22" s="45" customFormat="1" ht="16" customHeight="1" spans="1:12">
      <c r="A22" s="63"/>
      <c r="B22" s="63" t="s">
        <v>182</v>
      </c>
      <c r="C22" s="64">
        <f t="shared" si="6"/>
        <v>75</v>
      </c>
      <c r="D22" s="64">
        <f>VLOOKUP(B22,'[2]参阅件1-2创担贴息明细表'!$B23:$S127,18,FALSE)</f>
        <v>68</v>
      </c>
      <c r="E22" s="64">
        <f>VLOOKUP(B22,'[2]参阅件1-2创担贴息明细表'!B$11:T$115,19,FALSE)</f>
        <v>7</v>
      </c>
      <c r="F22" s="64">
        <f t="shared" si="2"/>
        <v>23</v>
      </c>
      <c r="G22" s="64">
        <v>18</v>
      </c>
      <c r="H22" s="64">
        <v>5</v>
      </c>
      <c r="I22" s="64">
        <f t="shared" si="8"/>
        <v>52</v>
      </c>
      <c r="J22" s="64">
        <f t="shared" si="12"/>
        <v>50</v>
      </c>
      <c r="K22" s="64">
        <f t="shared" si="13"/>
        <v>2</v>
      </c>
      <c r="L22" s="77"/>
    </row>
    <row r="23" s="45" customFormat="1" ht="16" customHeight="1" spans="1:12">
      <c r="A23" s="63"/>
      <c r="B23" s="63" t="s">
        <v>183</v>
      </c>
      <c r="C23" s="64">
        <f t="shared" si="6"/>
        <v>98</v>
      </c>
      <c r="D23" s="64">
        <f>VLOOKUP(B23,'[2]参阅件1-2创担贴息明细表'!$B24:$S128,18,FALSE)</f>
        <v>89</v>
      </c>
      <c r="E23" s="64">
        <f>VLOOKUP(B23,'[2]参阅件1-2创担贴息明细表'!B$11:T$115,19,FALSE)</f>
        <v>9</v>
      </c>
      <c r="F23" s="64">
        <f t="shared" si="2"/>
        <v>98</v>
      </c>
      <c r="G23" s="64">
        <v>83</v>
      </c>
      <c r="H23" s="64">
        <v>15</v>
      </c>
      <c r="I23" s="64">
        <f t="shared" si="8"/>
        <v>0</v>
      </c>
      <c r="J23" s="64">
        <f t="shared" si="12"/>
        <v>6</v>
      </c>
      <c r="K23" s="64">
        <f t="shared" si="13"/>
        <v>-6</v>
      </c>
      <c r="L23" s="77"/>
    </row>
    <row r="24" s="45" customFormat="1" ht="16" customHeight="1" spans="1:12">
      <c r="A24" s="63"/>
      <c r="B24" s="63" t="s">
        <v>184</v>
      </c>
      <c r="C24" s="64">
        <f t="shared" si="6"/>
        <v>33</v>
      </c>
      <c r="D24" s="64">
        <f>VLOOKUP(B24,'[2]参阅件1-2创担贴息明细表'!$B25:$S129,18,FALSE)</f>
        <v>30</v>
      </c>
      <c r="E24" s="64">
        <f>VLOOKUP(B24,'[2]参阅件1-2创担贴息明细表'!B$11:T$115,19,FALSE)</f>
        <v>3</v>
      </c>
      <c r="F24" s="64">
        <f t="shared" si="2"/>
        <v>87</v>
      </c>
      <c r="G24" s="64">
        <v>60</v>
      </c>
      <c r="H24" s="64">
        <v>27</v>
      </c>
      <c r="I24" s="64">
        <f t="shared" si="8"/>
        <v>-54</v>
      </c>
      <c r="J24" s="64">
        <f t="shared" si="12"/>
        <v>-30</v>
      </c>
      <c r="K24" s="64">
        <f t="shared" si="13"/>
        <v>-24</v>
      </c>
      <c r="L24" s="77"/>
    </row>
    <row r="25" s="44" customFormat="1" ht="16" customHeight="1" spans="1:12">
      <c r="A25" s="61" t="s">
        <v>185</v>
      </c>
      <c r="B25" s="61" t="s">
        <v>186</v>
      </c>
      <c r="C25" s="62">
        <f t="shared" si="6"/>
        <v>1215</v>
      </c>
      <c r="D25" s="62">
        <f>VLOOKUP(B25,'[2]参阅件1-2创担贴息明细表'!$B26:$S130,18,FALSE)</f>
        <v>801</v>
      </c>
      <c r="E25" s="62">
        <f>VLOOKUP(B25,'[2]参阅件1-2创担贴息明细表'!B$11:T$115,19,FALSE)</f>
        <v>414</v>
      </c>
      <c r="F25" s="62">
        <f t="shared" si="2"/>
        <v>1555</v>
      </c>
      <c r="G25" s="62">
        <v>798</v>
      </c>
      <c r="H25" s="62">
        <v>757</v>
      </c>
      <c r="I25" s="62">
        <v>-340</v>
      </c>
      <c r="J25" s="62">
        <v>3</v>
      </c>
      <c r="K25" s="62">
        <v>-343</v>
      </c>
      <c r="L25" s="76"/>
    </row>
    <row r="26" s="45" customFormat="1" ht="16" customHeight="1" spans="1:12">
      <c r="A26" s="63"/>
      <c r="B26" s="63" t="s">
        <v>187</v>
      </c>
      <c r="C26" s="64">
        <f t="shared" si="6"/>
        <v>617</v>
      </c>
      <c r="D26" s="64">
        <f>VLOOKUP(B26,'[2]参阅件1-2创担贴息明细表'!$B27:$S131,18,FALSE)</f>
        <v>411</v>
      </c>
      <c r="E26" s="64">
        <f>VLOOKUP(B26,'[2]参阅件1-2创担贴息明细表'!B$11:T$115,19,FALSE)</f>
        <v>206</v>
      </c>
      <c r="F26" s="64">
        <f t="shared" si="2"/>
        <v>672</v>
      </c>
      <c r="G26" s="64">
        <v>365</v>
      </c>
      <c r="H26" s="64">
        <v>307</v>
      </c>
      <c r="I26" s="64">
        <v>-55</v>
      </c>
      <c r="J26" s="64">
        <f t="shared" si="12"/>
        <v>46</v>
      </c>
      <c r="K26" s="64">
        <f t="shared" si="13"/>
        <v>-101</v>
      </c>
      <c r="L26" s="77"/>
    </row>
    <row r="27" s="45" customFormat="1" ht="16" customHeight="1" spans="1:12">
      <c r="A27" s="63"/>
      <c r="B27" s="63" t="s">
        <v>188</v>
      </c>
      <c r="C27" s="64">
        <f t="shared" si="6"/>
        <v>81</v>
      </c>
      <c r="D27" s="64">
        <f>VLOOKUP(B27,'[2]参阅件1-2创担贴息明细表'!$B28:$S132,18,FALSE)</f>
        <v>54</v>
      </c>
      <c r="E27" s="64">
        <f>VLOOKUP(B27,'[2]参阅件1-2创担贴息明细表'!B$11:T$115,19,FALSE)</f>
        <v>27</v>
      </c>
      <c r="F27" s="64">
        <f t="shared" si="2"/>
        <v>118</v>
      </c>
      <c r="G27" s="64">
        <v>52</v>
      </c>
      <c r="H27" s="64">
        <v>66</v>
      </c>
      <c r="I27" s="64">
        <v>-37</v>
      </c>
      <c r="J27" s="64">
        <f t="shared" ref="J27:J33" si="14">D27-G27</f>
        <v>2</v>
      </c>
      <c r="K27" s="64">
        <f t="shared" ref="K27:K33" si="15">E27-H27</f>
        <v>-39</v>
      </c>
      <c r="L27" s="77"/>
    </row>
    <row r="28" s="45" customFormat="1" ht="16" customHeight="1" spans="1:12">
      <c r="A28" s="63"/>
      <c r="B28" s="63" t="s">
        <v>189</v>
      </c>
      <c r="C28" s="64">
        <f t="shared" si="6"/>
        <v>66</v>
      </c>
      <c r="D28" s="64">
        <f>VLOOKUP(B28,'[2]参阅件1-2创担贴息明细表'!$B29:$S133,18,FALSE)</f>
        <v>35</v>
      </c>
      <c r="E28" s="64">
        <f>VLOOKUP(B28,'[2]参阅件1-2创担贴息明细表'!B$11:T$115,19,FALSE)</f>
        <v>31</v>
      </c>
      <c r="F28" s="64">
        <f t="shared" si="2"/>
        <v>49</v>
      </c>
      <c r="G28" s="64">
        <v>29</v>
      </c>
      <c r="H28" s="64">
        <v>20</v>
      </c>
      <c r="I28" s="64">
        <v>17</v>
      </c>
      <c r="J28" s="64">
        <f t="shared" si="14"/>
        <v>6</v>
      </c>
      <c r="K28" s="64">
        <f t="shared" si="15"/>
        <v>11</v>
      </c>
      <c r="L28" s="77"/>
    </row>
    <row r="29" s="45" customFormat="1" ht="16" customHeight="1" spans="1:12">
      <c r="A29" s="63"/>
      <c r="B29" s="63" t="s">
        <v>190</v>
      </c>
      <c r="C29" s="64">
        <f t="shared" si="6"/>
        <v>42</v>
      </c>
      <c r="D29" s="64">
        <f>VLOOKUP(B29,'[2]参阅件1-2创担贴息明细表'!$B30:$S134,18,FALSE)</f>
        <v>28</v>
      </c>
      <c r="E29" s="64">
        <f>VLOOKUP(B29,'[2]参阅件1-2创担贴息明细表'!B$11:T$115,19,FALSE)</f>
        <v>14</v>
      </c>
      <c r="F29" s="64">
        <f t="shared" si="2"/>
        <v>67</v>
      </c>
      <c r="G29" s="64">
        <v>13</v>
      </c>
      <c r="H29" s="64">
        <v>54</v>
      </c>
      <c r="I29" s="64">
        <v>-25</v>
      </c>
      <c r="J29" s="64">
        <f t="shared" si="14"/>
        <v>15</v>
      </c>
      <c r="K29" s="64">
        <f t="shared" si="15"/>
        <v>-40</v>
      </c>
      <c r="L29" s="77"/>
    </row>
    <row r="30" s="45" customFormat="1" ht="16" customHeight="1" spans="1:12">
      <c r="A30" s="63"/>
      <c r="B30" s="63" t="s">
        <v>191</v>
      </c>
      <c r="C30" s="64">
        <f t="shared" si="6"/>
        <v>82</v>
      </c>
      <c r="D30" s="64">
        <f>VLOOKUP(B30,'[2]参阅件1-2创担贴息明细表'!$B31:$S135,18,FALSE)</f>
        <v>55</v>
      </c>
      <c r="E30" s="64">
        <f>VLOOKUP(B30,'[2]参阅件1-2创担贴息明细表'!B$11:T$115,19,FALSE)</f>
        <v>27</v>
      </c>
      <c r="F30" s="64">
        <f t="shared" si="2"/>
        <v>123</v>
      </c>
      <c r="G30" s="64">
        <v>66</v>
      </c>
      <c r="H30" s="64">
        <v>57</v>
      </c>
      <c r="I30" s="64">
        <v>-41</v>
      </c>
      <c r="J30" s="64">
        <f t="shared" si="14"/>
        <v>-11</v>
      </c>
      <c r="K30" s="64">
        <f t="shared" si="15"/>
        <v>-30</v>
      </c>
      <c r="L30" s="77"/>
    </row>
    <row r="31" s="45" customFormat="1" ht="16" customHeight="1" spans="1:12">
      <c r="A31" s="63"/>
      <c r="B31" s="63" t="s">
        <v>192</v>
      </c>
      <c r="C31" s="64">
        <f t="shared" si="6"/>
        <v>189</v>
      </c>
      <c r="D31" s="64">
        <f>VLOOKUP(B31,'[2]参阅件1-2创担贴息明细表'!$B32:$S136,18,FALSE)</f>
        <v>126</v>
      </c>
      <c r="E31" s="64">
        <f>VLOOKUP(B31,'[2]参阅件1-2创担贴息明细表'!B$11:T$115,19,FALSE)</f>
        <v>63</v>
      </c>
      <c r="F31" s="64">
        <f t="shared" si="2"/>
        <v>389</v>
      </c>
      <c r="G31" s="64">
        <v>208</v>
      </c>
      <c r="H31" s="64">
        <v>181</v>
      </c>
      <c r="I31" s="64">
        <v>-200</v>
      </c>
      <c r="J31" s="64">
        <f t="shared" si="14"/>
        <v>-82</v>
      </c>
      <c r="K31" s="64">
        <f t="shared" si="15"/>
        <v>-118</v>
      </c>
      <c r="L31" s="77"/>
    </row>
    <row r="32" s="45" customFormat="1" ht="16" customHeight="1" spans="1:12">
      <c r="A32" s="63"/>
      <c r="B32" s="63" t="s">
        <v>193</v>
      </c>
      <c r="C32" s="64">
        <f t="shared" si="6"/>
        <v>70</v>
      </c>
      <c r="D32" s="64">
        <f>VLOOKUP(B32,'[2]参阅件1-2创担贴息明细表'!$B33:$S137,18,FALSE)</f>
        <v>47</v>
      </c>
      <c r="E32" s="64">
        <f>VLOOKUP(B32,'[2]参阅件1-2创担贴息明细表'!B$11:T$115,19,FALSE)</f>
        <v>23</v>
      </c>
      <c r="F32" s="64">
        <f t="shared" si="2"/>
        <v>49</v>
      </c>
      <c r="G32" s="64">
        <v>25</v>
      </c>
      <c r="H32" s="64">
        <v>24</v>
      </c>
      <c r="I32" s="64">
        <v>21</v>
      </c>
      <c r="J32" s="64">
        <f t="shared" si="14"/>
        <v>22</v>
      </c>
      <c r="K32" s="64">
        <f t="shared" si="15"/>
        <v>-1</v>
      </c>
      <c r="L32" s="77"/>
    </row>
    <row r="33" s="45" customFormat="1" ht="16" customHeight="1" spans="1:12">
      <c r="A33" s="63"/>
      <c r="B33" s="63" t="s">
        <v>194</v>
      </c>
      <c r="C33" s="64">
        <f t="shared" si="6"/>
        <v>68</v>
      </c>
      <c r="D33" s="64">
        <f>VLOOKUP(B33,'[2]参阅件1-2创担贴息明细表'!$B34:$S138,18,FALSE)</f>
        <v>45</v>
      </c>
      <c r="E33" s="64">
        <f>VLOOKUP(B33,'[2]参阅件1-2创担贴息明细表'!B$11:T$115,19,FALSE)</f>
        <v>23</v>
      </c>
      <c r="F33" s="64">
        <f t="shared" si="2"/>
        <v>88</v>
      </c>
      <c r="G33" s="64">
        <v>40</v>
      </c>
      <c r="H33" s="64">
        <v>48</v>
      </c>
      <c r="I33" s="64">
        <v>-20</v>
      </c>
      <c r="J33" s="64">
        <f t="shared" si="14"/>
        <v>5</v>
      </c>
      <c r="K33" s="64">
        <f t="shared" si="15"/>
        <v>-25</v>
      </c>
      <c r="L33" s="77"/>
    </row>
    <row r="34" s="44" customFormat="1" ht="16" customHeight="1" spans="1:12">
      <c r="A34" s="65" t="s">
        <v>195</v>
      </c>
      <c r="B34" s="61" t="s">
        <v>196</v>
      </c>
      <c r="C34" s="62">
        <f t="shared" si="6"/>
        <v>2706</v>
      </c>
      <c r="D34" s="62">
        <f>VLOOKUP(B34,'[2]参阅件1-2创担贴息明细表'!$B35:$S139,18,FALSE)</f>
        <v>1459</v>
      </c>
      <c r="E34" s="62">
        <f>VLOOKUP(B34,'[2]参阅件1-2创担贴息明细表'!B$11:T$115,19,FALSE)</f>
        <v>1247</v>
      </c>
      <c r="F34" s="62">
        <f t="shared" si="2"/>
        <v>5100</v>
      </c>
      <c r="G34" s="62">
        <v>2803</v>
      </c>
      <c r="H34" s="62">
        <v>2297</v>
      </c>
      <c r="I34" s="62">
        <v>-2394</v>
      </c>
      <c r="J34" s="62">
        <v>-1344</v>
      </c>
      <c r="K34" s="62">
        <v>-1050</v>
      </c>
      <c r="L34" s="76"/>
    </row>
    <row r="35" s="45" customFormat="1" ht="16" customHeight="1" spans="1:12">
      <c r="A35" s="66"/>
      <c r="B35" s="63" t="s">
        <v>197</v>
      </c>
      <c r="C35" s="64">
        <f t="shared" si="6"/>
        <v>79</v>
      </c>
      <c r="D35" s="64">
        <f>VLOOKUP(B35,'[2]参阅件1-2创担贴息明细表'!$B36:$S140,18,FALSE)</f>
        <v>53</v>
      </c>
      <c r="E35" s="64">
        <f>VLOOKUP(B35,'[2]参阅件1-2创担贴息明细表'!B$11:T$115,19,FALSE)</f>
        <v>26</v>
      </c>
      <c r="F35" s="64">
        <f t="shared" si="2"/>
        <v>121</v>
      </c>
      <c r="G35" s="64">
        <v>67</v>
      </c>
      <c r="H35" s="64">
        <v>54</v>
      </c>
      <c r="I35" s="64">
        <v>-42</v>
      </c>
      <c r="J35" s="64">
        <f>D35-G35</f>
        <v>-14</v>
      </c>
      <c r="K35" s="64">
        <f>E35-H35</f>
        <v>-28</v>
      </c>
      <c r="L35" s="77"/>
    </row>
    <row r="36" s="45" customFormat="1" ht="16" customHeight="1" spans="1:12">
      <c r="A36" s="66"/>
      <c r="B36" s="63" t="s">
        <v>198</v>
      </c>
      <c r="C36" s="64">
        <f t="shared" si="6"/>
        <v>315</v>
      </c>
      <c r="D36" s="64">
        <f>VLOOKUP(B36,'[2]参阅件1-2创担贴息明细表'!$B37:$S141,18,FALSE)</f>
        <v>166</v>
      </c>
      <c r="E36" s="64">
        <f>VLOOKUP(B36,'[2]参阅件1-2创担贴息明细表'!B$11:T$115,19,FALSE)</f>
        <v>149</v>
      </c>
      <c r="F36" s="64">
        <f t="shared" si="2"/>
        <v>350</v>
      </c>
      <c r="G36" s="64">
        <v>230</v>
      </c>
      <c r="H36" s="64">
        <v>120</v>
      </c>
      <c r="I36" s="64">
        <v>-35</v>
      </c>
      <c r="J36" s="64">
        <f t="shared" ref="J36:J44" si="16">D36-G36</f>
        <v>-64</v>
      </c>
      <c r="K36" s="64">
        <f t="shared" ref="K36:K44" si="17">E36-H36</f>
        <v>29</v>
      </c>
      <c r="L36" s="77"/>
    </row>
    <row r="37" s="45" customFormat="1" ht="16" customHeight="1" spans="1:12">
      <c r="A37" s="66"/>
      <c r="B37" s="63" t="s">
        <v>199</v>
      </c>
      <c r="C37" s="64">
        <f t="shared" si="6"/>
        <v>346</v>
      </c>
      <c r="D37" s="64">
        <f>VLOOKUP(B37,'[2]参阅件1-2创担贴息明细表'!$B38:$S142,18,FALSE)</f>
        <v>182</v>
      </c>
      <c r="E37" s="64">
        <f>VLOOKUP(B37,'[2]参阅件1-2创担贴息明细表'!B$11:T$115,19,FALSE)</f>
        <v>164</v>
      </c>
      <c r="F37" s="64">
        <f t="shared" si="2"/>
        <v>585</v>
      </c>
      <c r="G37" s="64">
        <v>277</v>
      </c>
      <c r="H37" s="64">
        <v>308</v>
      </c>
      <c r="I37" s="64">
        <v>-239</v>
      </c>
      <c r="J37" s="64">
        <f t="shared" si="16"/>
        <v>-95</v>
      </c>
      <c r="K37" s="64">
        <f t="shared" si="17"/>
        <v>-144</v>
      </c>
      <c r="L37" s="77"/>
    </row>
    <row r="38" s="45" customFormat="1" ht="16" customHeight="1" spans="1:12">
      <c r="A38" s="66"/>
      <c r="B38" s="63" t="s">
        <v>200</v>
      </c>
      <c r="C38" s="64">
        <f t="shared" si="6"/>
        <v>238</v>
      </c>
      <c r="D38" s="64">
        <f>VLOOKUP(B38,'[2]参阅件1-2创担贴息明细表'!$B39:$S143,18,FALSE)</f>
        <v>125</v>
      </c>
      <c r="E38" s="64">
        <f>VLOOKUP(B38,'[2]参阅件1-2创担贴息明细表'!B$11:T$115,19,FALSE)</f>
        <v>113</v>
      </c>
      <c r="F38" s="64">
        <f t="shared" si="2"/>
        <v>432</v>
      </c>
      <c r="G38" s="64">
        <v>177</v>
      </c>
      <c r="H38" s="64">
        <v>255</v>
      </c>
      <c r="I38" s="64">
        <v>-194</v>
      </c>
      <c r="J38" s="64">
        <f t="shared" si="16"/>
        <v>-52</v>
      </c>
      <c r="K38" s="64">
        <f t="shared" si="17"/>
        <v>-142</v>
      </c>
      <c r="L38" s="77"/>
    </row>
    <row r="39" s="45" customFormat="1" ht="16" customHeight="1" spans="1:12">
      <c r="A39" s="66"/>
      <c r="B39" s="63" t="s">
        <v>201</v>
      </c>
      <c r="C39" s="64">
        <f t="shared" si="6"/>
        <v>188</v>
      </c>
      <c r="D39" s="64">
        <f>VLOOKUP(B39,'[2]参阅件1-2创担贴息明细表'!$B40:$S144,18,FALSE)</f>
        <v>99</v>
      </c>
      <c r="E39" s="64">
        <f>VLOOKUP(B39,'[2]参阅件1-2创担贴息明细表'!B$11:T$115,19,FALSE)</f>
        <v>89</v>
      </c>
      <c r="F39" s="64">
        <f t="shared" si="2"/>
        <v>356</v>
      </c>
      <c r="G39" s="64">
        <v>225</v>
      </c>
      <c r="H39" s="64">
        <v>131</v>
      </c>
      <c r="I39" s="64">
        <v>-168</v>
      </c>
      <c r="J39" s="64">
        <f t="shared" si="16"/>
        <v>-126</v>
      </c>
      <c r="K39" s="64">
        <f t="shared" si="17"/>
        <v>-42</v>
      </c>
      <c r="L39" s="77"/>
    </row>
    <row r="40" s="45" customFormat="1" ht="16" customHeight="1" spans="1:12">
      <c r="A40" s="66"/>
      <c r="B40" s="63" t="s">
        <v>202</v>
      </c>
      <c r="C40" s="64">
        <f t="shared" si="6"/>
        <v>641</v>
      </c>
      <c r="D40" s="64">
        <f>VLOOKUP(B40,'[2]参阅件1-2创担贴息明细表'!$B41:$S145,18,FALSE)</f>
        <v>337</v>
      </c>
      <c r="E40" s="64">
        <f>VLOOKUP(B40,'[2]参阅件1-2创担贴息明细表'!B$11:T$115,19,FALSE)</f>
        <v>304</v>
      </c>
      <c r="F40" s="64">
        <f t="shared" si="2"/>
        <v>1840</v>
      </c>
      <c r="G40" s="64">
        <v>931</v>
      </c>
      <c r="H40" s="64">
        <v>909</v>
      </c>
      <c r="I40" s="64">
        <v>-1199</v>
      </c>
      <c r="J40" s="64">
        <f t="shared" si="16"/>
        <v>-594</v>
      </c>
      <c r="K40" s="64">
        <f t="shared" si="17"/>
        <v>-605</v>
      </c>
      <c r="L40" s="77"/>
    </row>
    <row r="41" s="45" customFormat="1" ht="16" customHeight="1" spans="1:12">
      <c r="A41" s="66"/>
      <c r="B41" s="63" t="s">
        <v>203</v>
      </c>
      <c r="C41" s="64">
        <f t="shared" si="6"/>
        <v>166</v>
      </c>
      <c r="D41" s="64">
        <f>VLOOKUP(B41,'[2]参阅件1-2创担贴息明细表'!$B42:$S146,18,FALSE)</f>
        <v>111</v>
      </c>
      <c r="E41" s="64">
        <f>VLOOKUP(B41,'[2]参阅件1-2创担贴息明细表'!B$11:T$115,19,FALSE)</f>
        <v>55</v>
      </c>
      <c r="F41" s="64">
        <f t="shared" si="2"/>
        <v>231</v>
      </c>
      <c r="G41" s="64">
        <v>121</v>
      </c>
      <c r="H41" s="64">
        <v>110</v>
      </c>
      <c r="I41" s="64">
        <v>-65</v>
      </c>
      <c r="J41" s="64">
        <f t="shared" si="16"/>
        <v>-10</v>
      </c>
      <c r="K41" s="64">
        <f t="shared" si="17"/>
        <v>-55</v>
      </c>
      <c r="L41" s="77"/>
    </row>
    <row r="42" s="45" customFormat="1" ht="16" customHeight="1" spans="1:12">
      <c r="A42" s="66"/>
      <c r="B42" s="63" t="s">
        <v>204</v>
      </c>
      <c r="C42" s="64">
        <f t="shared" si="6"/>
        <v>264</v>
      </c>
      <c r="D42" s="64">
        <f>VLOOKUP(B42,'[2]参阅件1-2创担贴息明细表'!$B43:$S147,18,FALSE)</f>
        <v>139</v>
      </c>
      <c r="E42" s="64">
        <f>VLOOKUP(B42,'[2]参阅件1-2创担贴息明细表'!B$11:T$115,19,FALSE)</f>
        <v>125</v>
      </c>
      <c r="F42" s="64">
        <f t="shared" ref="F42:F73" si="18">G42+H42</f>
        <v>487</v>
      </c>
      <c r="G42" s="64">
        <v>323</v>
      </c>
      <c r="H42" s="64">
        <v>164</v>
      </c>
      <c r="I42" s="64">
        <v>-223</v>
      </c>
      <c r="J42" s="64">
        <f t="shared" si="16"/>
        <v>-184</v>
      </c>
      <c r="K42" s="64">
        <f t="shared" si="17"/>
        <v>-39</v>
      </c>
      <c r="L42" s="77"/>
    </row>
    <row r="43" s="45" customFormat="1" ht="16" customHeight="1" spans="1:12">
      <c r="A43" s="66"/>
      <c r="B43" s="63" t="s">
        <v>205</v>
      </c>
      <c r="C43" s="64">
        <f t="shared" ref="C43:C74" si="19">D43+E43</f>
        <v>184</v>
      </c>
      <c r="D43" s="64">
        <f>VLOOKUP(B43,'[2]参阅件1-2创担贴息明细表'!$B44:$S148,18,FALSE)</f>
        <v>97</v>
      </c>
      <c r="E43" s="64">
        <f>VLOOKUP(B43,'[2]参阅件1-2创担贴息明细表'!B$11:T$115,19,FALSE)</f>
        <v>87</v>
      </c>
      <c r="F43" s="64">
        <f t="shared" si="18"/>
        <v>363</v>
      </c>
      <c r="G43" s="64">
        <v>227</v>
      </c>
      <c r="H43" s="64">
        <v>136</v>
      </c>
      <c r="I43" s="64">
        <v>-179</v>
      </c>
      <c r="J43" s="64">
        <f t="shared" si="16"/>
        <v>-130</v>
      </c>
      <c r="K43" s="64">
        <f t="shared" si="17"/>
        <v>-49</v>
      </c>
      <c r="L43" s="77"/>
    </row>
    <row r="44" s="45" customFormat="1" ht="16" customHeight="1" spans="1:12">
      <c r="A44" s="67"/>
      <c r="B44" s="63" t="s">
        <v>206</v>
      </c>
      <c r="C44" s="64">
        <f t="shared" si="19"/>
        <v>285</v>
      </c>
      <c r="D44" s="64">
        <f>VLOOKUP(B44,'[2]参阅件1-2创担贴息明细表'!$B45:$S149,18,FALSE)</f>
        <v>150</v>
      </c>
      <c r="E44" s="64">
        <f>VLOOKUP(B44,'[2]参阅件1-2创担贴息明细表'!B$11:T$115,19,FALSE)</f>
        <v>135</v>
      </c>
      <c r="F44" s="64">
        <f t="shared" si="18"/>
        <v>335</v>
      </c>
      <c r="G44" s="64">
        <v>225</v>
      </c>
      <c r="H44" s="64">
        <v>110</v>
      </c>
      <c r="I44" s="64">
        <v>-50</v>
      </c>
      <c r="J44" s="64">
        <f t="shared" si="16"/>
        <v>-75</v>
      </c>
      <c r="K44" s="64">
        <f t="shared" si="17"/>
        <v>25</v>
      </c>
      <c r="L44" s="77"/>
    </row>
    <row r="45" s="44" customFormat="1" ht="16" customHeight="1" spans="1:12">
      <c r="A45" s="65" t="s">
        <v>207</v>
      </c>
      <c r="B45" s="61" t="s">
        <v>208</v>
      </c>
      <c r="C45" s="62">
        <f t="shared" si="19"/>
        <v>2356</v>
      </c>
      <c r="D45" s="62">
        <f>VLOOKUP(B45,'[2]参阅件1-2创担贴息明细表'!$B46:$S150,18,FALSE)</f>
        <v>1537</v>
      </c>
      <c r="E45" s="62">
        <f>VLOOKUP(B45,'[2]参阅件1-2创担贴息明细表'!B$11:T$115,19,FALSE)</f>
        <v>819</v>
      </c>
      <c r="F45" s="62">
        <f t="shared" si="18"/>
        <v>3408</v>
      </c>
      <c r="G45" s="62">
        <v>2050</v>
      </c>
      <c r="H45" s="62">
        <v>1358</v>
      </c>
      <c r="I45" s="62">
        <v>-1052</v>
      </c>
      <c r="J45" s="62">
        <v>-513</v>
      </c>
      <c r="K45" s="62">
        <v>-539</v>
      </c>
      <c r="L45" s="76"/>
    </row>
    <row r="46" s="45" customFormat="1" ht="16" customHeight="1" spans="1:12">
      <c r="A46" s="66"/>
      <c r="B46" s="63" t="s">
        <v>209</v>
      </c>
      <c r="C46" s="64">
        <f t="shared" si="19"/>
        <v>676</v>
      </c>
      <c r="D46" s="64">
        <f>VLOOKUP(B46,'[2]参阅件1-2创担贴息明细表'!$B47:$S151,18,FALSE)</f>
        <v>451</v>
      </c>
      <c r="E46" s="64">
        <f>VLOOKUP(B46,'[2]参阅件1-2创担贴息明细表'!B$11:T$115,19,FALSE)</f>
        <v>225</v>
      </c>
      <c r="F46" s="64">
        <f t="shared" si="18"/>
        <v>1061</v>
      </c>
      <c r="G46" s="64">
        <v>557</v>
      </c>
      <c r="H46" s="64">
        <v>504</v>
      </c>
      <c r="I46" s="64">
        <v>-385</v>
      </c>
      <c r="J46" s="64">
        <f>D46-G46</f>
        <v>-106</v>
      </c>
      <c r="K46" s="64">
        <f>E46-H46</f>
        <v>-279</v>
      </c>
      <c r="L46" s="77"/>
    </row>
    <row r="47" s="45" customFormat="1" ht="16" customHeight="1" spans="1:12">
      <c r="A47" s="66"/>
      <c r="B47" s="63" t="s">
        <v>210</v>
      </c>
      <c r="C47" s="64">
        <f t="shared" si="19"/>
        <v>493</v>
      </c>
      <c r="D47" s="64">
        <f>VLOOKUP(B47,'[2]参阅件1-2创担贴息明细表'!$B48:$S152,18,FALSE)</f>
        <v>329</v>
      </c>
      <c r="E47" s="64">
        <f>VLOOKUP(B47,'[2]参阅件1-2创担贴息明细表'!B$11:T$115,19,FALSE)</f>
        <v>164</v>
      </c>
      <c r="F47" s="64">
        <f t="shared" si="18"/>
        <v>638</v>
      </c>
      <c r="G47" s="64">
        <v>387</v>
      </c>
      <c r="H47" s="64">
        <v>251</v>
      </c>
      <c r="I47" s="64">
        <v>-145</v>
      </c>
      <c r="J47" s="64">
        <f t="shared" ref="J47:J52" si="20">D47-G47</f>
        <v>-58</v>
      </c>
      <c r="K47" s="64">
        <f t="shared" ref="K47:K52" si="21">E47-H47</f>
        <v>-87</v>
      </c>
      <c r="L47" s="77"/>
    </row>
    <row r="48" s="45" customFormat="1" ht="16" customHeight="1" spans="1:12">
      <c r="A48" s="66"/>
      <c r="B48" s="63" t="s">
        <v>211</v>
      </c>
      <c r="C48" s="64">
        <f t="shared" si="19"/>
        <v>141</v>
      </c>
      <c r="D48" s="64">
        <f>VLOOKUP(B48,'[2]参阅件1-2创担贴息明细表'!$B49:$S153,18,FALSE)</f>
        <v>94</v>
      </c>
      <c r="E48" s="64">
        <f>VLOOKUP(B48,'[2]参阅件1-2创担贴息明细表'!B$11:T$115,19,FALSE)</f>
        <v>47</v>
      </c>
      <c r="F48" s="64">
        <f t="shared" si="18"/>
        <v>179</v>
      </c>
      <c r="G48" s="64">
        <v>108</v>
      </c>
      <c r="H48" s="64">
        <v>71</v>
      </c>
      <c r="I48" s="64">
        <v>-38</v>
      </c>
      <c r="J48" s="64">
        <f t="shared" si="20"/>
        <v>-14</v>
      </c>
      <c r="K48" s="64">
        <f t="shared" si="21"/>
        <v>-24</v>
      </c>
      <c r="L48" s="77"/>
    </row>
    <row r="49" s="45" customFormat="1" ht="16" customHeight="1" spans="1:12">
      <c r="A49" s="66"/>
      <c r="B49" s="63" t="s">
        <v>212</v>
      </c>
      <c r="C49" s="64">
        <f t="shared" si="19"/>
        <v>441</v>
      </c>
      <c r="D49" s="64">
        <f>VLOOKUP(B49,'[2]参阅件1-2创担贴息明细表'!$B50:$S154,18,FALSE)</f>
        <v>294</v>
      </c>
      <c r="E49" s="64">
        <f>VLOOKUP(B49,'[2]参阅件1-2创担贴息明细表'!B$11:T$115,19,FALSE)</f>
        <v>147</v>
      </c>
      <c r="F49" s="64">
        <f t="shared" si="18"/>
        <v>636</v>
      </c>
      <c r="G49" s="64">
        <v>455</v>
      </c>
      <c r="H49" s="64">
        <v>181</v>
      </c>
      <c r="I49" s="64">
        <v>-195</v>
      </c>
      <c r="J49" s="64">
        <f t="shared" si="20"/>
        <v>-161</v>
      </c>
      <c r="K49" s="64">
        <f t="shared" si="21"/>
        <v>-34</v>
      </c>
      <c r="L49" s="77"/>
    </row>
    <row r="50" s="45" customFormat="1" ht="16" customHeight="1" spans="1:12">
      <c r="A50" s="66"/>
      <c r="B50" s="63" t="s">
        <v>213</v>
      </c>
      <c r="C50" s="64">
        <f t="shared" si="19"/>
        <v>245</v>
      </c>
      <c r="D50" s="64">
        <f>VLOOKUP(B50,'[2]参阅件1-2创担贴息明细表'!$B51:$S155,18,FALSE)</f>
        <v>129</v>
      </c>
      <c r="E50" s="64">
        <f>VLOOKUP(B50,'[2]参阅件1-2创担贴息明细表'!B$11:T$115,19,FALSE)</f>
        <v>116</v>
      </c>
      <c r="F50" s="64">
        <f t="shared" si="18"/>
        <v>295</v>
      </c>
      <c r="G50" s="64">
        <v>185</v>
      </c>
      <c r="H50" s="64">
        <v>110</v>
      </c>
      <c r="I50" s="64">
        <v>-50</v>
      </c>
      <c r="J50" s="64">
        <f t="shared" si="20"/>
        <v>-56</v>
      </c>
      <c r="K50" s="64">
        <f t="shared" si="21"/>
        <v>6</v>
      </c>
      <c r="L50" s="77"/>
    </row>
    <row r="51" s="45" customFormat="1" ht="16" customHeight="1" spans="1:12">
      <c r="A51" s="66"/>
      <c r="B51" s="63" t="s">
        <v>214</v>
      </c>
      <c r="C51" s="64">
        <f t="shared" si="19"/>
        <v>294</v>
      </c>
      <c r="D51" s="64">
        <f>VLOOKUP(B51,'[2]参阅件1-2创担贴息明细表'!$B52:$S156,18,FALSE)</f>
        <v>196</v>
      </c>
      <c r="E51" s="64">
        <f>VLOOKUP(B51,'[2]参阅件1-2创担贴息明细表'!B$11:T$115,19,FALSE)</f>
        <v>98</v>
      </c>
      <c r="F51" s="64">
        <f t="shared" si="18"/>
        <v>426</v>
      </c>
      <c r="G51" s="64">
        <v>295</v>
      </c>
      <c r="H51" s="64">
        <v>131</v>
      </c>
      <c r="I51" s="64">
        <v>-132</v>
      </c>
      <c r="J51" s="64">
        <f t="shared" si="20"/>
        <v>-99</v>
      </c>
      <c r="K51" s="64">
        <f t="shared" si="21"/>
        <v>-33</v>
      </c>
      <c r="L51" s="77"/>
    </row>
    <row r="52" s="45" customFormat="1" ht="16" customHeight="1" spans="1:12">
      <c r="A52" s="67"/>
      <c r="B52" s="63" t="s">
        <v>215</v>
      </c>
      <c r="C52" s="64">
        <f t="shared" si="19"/>
        <v>66</v>
      </c>
      <c r="D52" s="64">
        <f>VLOOKUP(B52,'[2]参阅件1-2创担贴息明细表'!$B53:$S157,18,FALSE)</f>
        <v>44</v>
      </c>
      <c r="E52" s="64">
        <f>VLOOKUP(B52,'[2]参阅件1-2创担贴息明细表'!B$11:T$115,19,FALSE)</f>
        <v>22</v>
      </c>
      <c r="F52" s="64">
        <f t="shared" si="18"/>
        <v>173</v>
      </c>
      <c r="G52" s="64">
        <v>63</v>
      </c>
      <c r="H52" s="64">
        <v>110</v>
      </c>
      <c r="I52" s="64">
        <v>-107</v>
      </c>
      <c r="J52" s="64">
        <f t="shared" si="20"/>
        <v>-19</v>
      </c>
      <c r="K52" s="64">
        <f t="shared" si="21"/>
        <v>-88</v>
      </c>
      <c r="L52" s="77"/>
    </row>
    <row r="53" s="44" customFormat="1" ht="16" customHeight="1" spans="1:12">
      <c r="A53" s="65" t="s">
        <v>216</v>
      </c>
      <c r="B53" s="61" t="s">
        <v>217</v>
      </c>
      <c r="C53" s="62">
        <f t="shared" si="19"/>
        <v>1439</v>
      </c>
      <c r="D53" s="62">
        <f>VLOOKUP(B53,'[2]参阅件1-2创担贴息明细表'!$B54:$S158,18,FALSE)</f>
        <v>936</v>
      </c>
      <c r="E53" s="62">
        <f>VLOOKUP(B53,'[2]参阅件1-2创担贴息明细表'!B$11:T$115,19,FALSE)</f>
        <v>503</v>
      </c>
      <c r="F53" s="62">
        <f t="shared" si="18"/>
        <v>1910</v>
      </c>
      <c r="G53" s="62">
        <v>1169</v>
      </c>
      <c r="H53" s="62">
        <v>741</v>
      </c>
      <c r="I53" s="62">
        <v>-471</v>
      </c>
      <c r="J53" s="62">
        <v>-233</v>
      </c>
      <c r="K53" s="62">
        <v>-238</v>
      </c>
      <c r="L53" s="76"/>
    </row>
    <row r="54" s="45" customFormat="1" ht="16" customHeight="1" spans="1:12">
      <c r="A54" s="66"/>
      <c r="B54" s="63" t="s">
        <v>218</v>
      </c>
      <c r="C54" s="64">
        <f t="shared" si="19"/>
        <v>481</v>
      </c>
      <c r="D54" s="64">
        <f>VLOOKUP(B54,'[2]参阅件1-2创担贴息明细表'!$B55:$S159,18,FALSE)</f>
        <v>321</v>
      </c>
      <c r="E54" s="64">
        <f>VLOOKUP(B54,'[2]参阅件1-2创担贴息明细表'!B$11:T$115,19,FALSE)</f>
        <v>160</v>
      </c>
      <c r="F54" s="64">
        <f t="shared" si="18"/>
        <v>609</v>
      </c>
      <c r="G54" s="64">
        <v>418</v>
      </c>
      <c r="H54" s="64">
        <v>191</v>
      </c>
      <c r="I54" s="64">
        <v>-128</v>
      </c>
      <c r="J54" s="64">
        <f>D54-G54</f>
        <v>-97</v>
      </c>
      <c r="K54" s="64">
        <f>E54-H54</f>
        <v>-31</v>
      </c>
      <c r="L54" s="77"/>
    </row>
    <row r="55" s="45" customFormat="1" ht="16" customHeight="1" spans="1:12">
      <c r="A55" s="66"/>
      <c r="B55" s="63" t="s">
        <v>219</v>
      </c>
      <c r="C55" s="64">
        <f t="shared" si="19"/>
        <v>95</v>
      </c>
      <c r="D55" s="64">
        <f>VLOOKUP(B55,'[2]参阅件1-2创担贴息明细表'!$B56:$S160,18,FALSE)</f>
        <v>63</v>
      </c>
      <c r="E55" s="64">
        <f>VLOOKUP(B55,'[2]参阅件1-2创担贴息明细表'!B$11:T$115,19,FALSE)</f>
        <v>32</v>
      </c>
      <c r="F55" s="64">
        <f t="shared" si="18"/>
        <v>142</v>
      </c>
      <c r="G55" s="64">
        <v>84</v>
      </c>
      <c r="H55" s="64">
        <v>58</v>
      </c>
      <c r="I55" s="64">
        <v>-47</v>
      </c>
      <c r="J55" s="64">
        <f t="shared" ref="J55:J61" si="22">D55-G55</f>
        <v>-21</v>
      </c>
      <c r="K55" s="64">
        <f t="shared" ref="K55:K61" si="23">E55-H55</f>
        <v>-26</v>
      </c>
      <c r="L55" s="77"/>
    </row>
    <row r="56" s="45" customFormat="1" ht="16" customHeight="1" spans="1:12">
      <c r="A56" s="66"/>
      <c r="B56" s="63" t="s">
        <v>220</v>
      </c>
      <c r="C56" s="64">
        <f t="shared" si="19"/>
        <v>139</v>
      </c>
      <c r="D56" s="64">
        <f>VLOOKUP(B56,'[2]参阅件1-2创担贴息明细表'!$B57:$S161,18,FALSE)</f>
        <v>93</v>
      </c>
      <c r="E56" s="64">
        <f>VLOOKUP(B56,'[2]参阅件1-2创担贴息明细表'!B$11:T$115,19,FALSE)</f>
        <v>46</v>
      </c>
      <c r="F56" s="64">
        <f t="shared" si="18"/>
        <v>217</v>
      </c>
      <c r="G56" s="64">
        <v>135</v>
      </c>
      <c r="H56" s="64">
        <v>82</v>
      </c>
      <c r="I56" s="64">
        <v>-78</v>
      </c>
      <c r="J56" s="64">
        <f t="shared" si="22"/>
        <v>-42</v>
      </c>
      <c r="K56" s="64">
        <f t="shared" si="23"/>
        <v>-36</v>
      </c>
      <c r="L56" s="77"/>
    </row>
    <row r="57" s="45" customFormat="1" ht="16" customHeight="1" spans="1:12">
      <c r="A57" s="66"/>
      <c r="B57" s="63" t="s">
        <v>221</v>
      </c>
      <c r="C57" s="64">
        <f t="shared" si="19"/>
        <v>190</v>
      </c>
      <c r="D57" s="64">
        <f>VLOOKUP(B57,'[2]参阅件1-2创担贴息明细表'!$B58:$S162,18,FALSE)</f>
        <v>127</v>
      </c>
      <c r="E57" s="64">
        <f>VLOOKUP(B57,'[2]参阅件1-2创担贴息明细表'!B$11:T$115,19,FALSE)</f>
        <v>63</v>
      </c>
      <c r="F57" s="64">
        <f t="shared" si="18"/>
        <v>188</v>
      </c>
      <c r="G57" s="64">
        <v>111</v>
      </c>
      <c r="H57" s="64">
        <v>77</v>
      </c>
      <c r="I57" s="64">
        <v>2</v>
      </c>
      <c r="J57" s="64">
        <f t="shared" si="22"/>
        <v>16</v>
      </c>
      <c r="K57" s="64">
        <f t="shared" si="23"/>
        <v>-14</v>
      </c>
      <c r="L57" s="77"/>
    </row>
    <row r="58" s="45" customFormat="1" ht="16" customHeight="1" spans="1:12">
      <c r="A58" s="66"/>
      <c r="B58" s="63" t="s">
        <v>222</v>
      </c>
      <c r="C58" s="64">
        <f t="shared" si="19"/>
        <v>176</v>
      </c>
      <c r="D58" s="64">
        <f>VLOOKUP(B58,'[2]参阅件1-2创担贴息明细表'!$B59:$S163,18,FALSE)</f>
        <v>93</v>
      </c>
      <c r="E58" s="64">
        <f>VLOOKUP(B58,'[2]参阅件1-2创担贴息明细表'!B$11:T$115,19,FALSE)</f>
        <v>83</v>
      </c>
      <c r="F58" s="64">
        <f t="shared" si="18"/>
        <v>193</v>
      </c>
      <c r="G58" s="64">
        <v>83</v>
      </c>
      <c r="H58" s="64">
        <v>110</v>
      </c>
      <c r="I58" s="64">
        <v>-17</v>
      </c>
      <c r="J58" s="64">
        <f t="shared" si="22"/>
        <v>10</v>
      </c>
      <c r="K58" s="64">
        <f t="shared" si="23"/>
        <v>-27</v>
      </c>
      <c r="L58" s="77"/>
    </row>
    <row r="59" s="45" customFormat="1" ht="16" customHeight="1" spans="1:12">
      <c r="A59" s="66"/>
      <c r="B59" s="63" t="s">
        <v>223</v>
      </c>
      <c r="C59" s="64">
        <f t="shared" si="19"/>
        <v>175</v>
      </c>
      <c r="D59" s="64">
        <f>VLOOKUP(B59,'[2]参阅件1-2创担贴息明细表'!$B60:$S164,18,FALSE)</f>
        <v>117</v>
      </c>
      <c r="E59" s="64">
        <f>VLOOKUP(B59,'[2]参阅件1-2创担贴息明细表'!B$11:T$115,19,FALSE)</f>
        <v>58</v>
      </c>
      <c r="F59" s="64">
        <f t="shared" si="18"/>
        <v>262</v>
      </c>
      <c r="G59" s="64">
        <v>185</v>
      </c>
      <c r="H59" s="64">
        <v>77</v>
      </c>
      <c r="I59" s="64">
        <v>-87</v>
      </c>
      <c r="J59" s="64">
        <f t="shared" si="22"/>
        <v>-68</v>
      </c>
      <c r="K59" s="64">
        <f t="shared" si="23"/>
        <v>-19</v>
      </c>
      <c r="L59" s="77"/>
    </row>
    <row r="60" s="45" customFormat="1" ht="16" customHeight="1" spans="1:12">
      <c r="A60" s="66"/>
      <c r="B60" s="63" t="s">
        <v>224</v>
      </c>
      <c r="C60" s="64">
        <f t="shared" si="19"/>
        <v>98</v>
      </c>
      <c r="D60" s="64">
        <f>VLOOKUP(B60,'[2]参阅件1-2创担贴息明细表'!$B61:$S165,18,FALSE)</f>
        <v>65</v>
      </c>
      <c r="E60" s="64">
        <f>VLOOKUP(B60,'[2]参阅件1-2创担贴息明细表'!B$11:T$115,19,FALSE)</f>
        <v>33</v>
      </c>
      <c r="F60" s="64">
        <f t="shared" si="18"/>
        <v>175</v>
      </c>
      <c r="G60" s="64">
        <v>93</v>
      </c>
      <c r="H60" s="64">
        <v>82</v>
      </c>
      <c r="I60" s="64">
        <v>-77</v>
      </c>
      <c r="J60" s="64">
        <f t="shared" si="22"/>
        <v>-28</v>
      </c>
      <c r="K60" s="64">
        <f t="shared" si="23"/>
        <v>-49</v>
      </c>
      <c r="L60" s="77"/>
    </row>
    <row r="61" s="45" customFormat="1" ht="16" customHeight="1" spans="1:12">
      <c r="A61" s="67"/>
      <c r="B61" s="63" t="s">
        <v>225</v>
      </c>
      <c r="C61" s="64">
        <f t="shared" si="19"/>
        <v>85</v>
      </c>
      <c r="D61" s="64">
        <f>VLOOKUP(B61,'[2]参阅件1-2创担贴息明细表'!$B62:$S166,18,FALSE)</f>
        <v>57</v>
      </c>
      <c r="E61" s="64">
        <f>VLOOKUP(B61,'[2]参阅件1-2创担贴息明细表'!B$11:T$115,19,FALSE)</f>
        <v>28</v>
      </c>
      <c r="F61" s="64">
        <f t="shared" si="18"/>
        <v>124</v>
      </c>
      <c r="G61" s="64">
        <v>60</v>
      </c>
      <c r="H61" s="64">
        <v>64</v>
      </c>
      <c r="I61" s="64">
        <v>-39</v>
      </c>
      <c r="J61" s="64">
        <f t="shared" si="22"/>
        <v>-3</v>
      </c>
      <c r="K61" s="64">
        <f t="shared" si="23"/>
        <v>-36</v>
      </c>
      <c r="L61" s="77"/>
    </row>
    <row r="62" s="44" customFormat="1" ht="16" customHeight="1" spans="1:12">
      <c r="A62" s="65" t="s">
        <v>226</v>
      </c>
      <c r="B62" s="61" t="s">
        <v>227</v>
      </c>
      <c r="C62" s="62">
        <f t="shared" si="19"/>
        <v>945</v>
      </c>
      <c r="D62" s="62">
        <f>VLOOKUP(B62,'[2]参阅件1-2创担贴息明细表'!$B63:$S167,18,FALSE)</f>
        <v>497</v>
      </c>
      <c r="E62" s="62">
        <f>VLOOKUP(B62,'[2]参阅件1-2创担贴息明细表'!B$11:T$115,19,FALSE)</f>
        <v>448</v>
      </c>
      <c r="F62" s="62">
        <f t="shared" si="18"/>
        <v>1400</v>
      </c>
      <c r="G62" s="62">
        <v>786</v>
      </c>
      <c r="H62" s="62">
        <v>614</v>
      </c>
      <c r="I62" s="62">
        <v>-455</v>
      </c>
      <c r="J62" s="62">
        <v>-289</v>
      </c>
      <c r="K62" s="62">
        <v>-166</v>
      </c>
      <c r="L62" s="76"/>
    </row>
    <row r="63" s="45" customFormat="1" ht="16" customHeight="1" spans="1:12">
      <c r="A63" s="66"/>
      <c r="B63" s="63" t="s">
        <v>228</v>
      </c>
      <c r="C63" s="64">
        <f t="shared" si="19"/>
        <v>337</v>
      </c>
      <c r="D63" s="64">
        <f>VLOOKUP(B63,'[2]参阅件1-2创担贴息明细表'!$B64:$S168,18,FALSE)</f>
        <v>177</v>
      </c>
      <c r="E63" s="64">
        <f>VLOOKUP(B63,'[2]参阅件1-2创担贴息明细表'!B$11:T$115,19,FALSE)</f>
        <v>160</v>
      </c>
      <c r="F63" s="64">
        <f t="shared" si="18"/>
        <v>506</v>
      </c>
      <c r="G63" s="64">
        <v>228</v>
      </c>
      <c r="H63" s="64">
        <v>278</v>
      </c>
      <c r="I63" s="64">
        <v>-169</v>
      </c>
      <c r="J63" s="64">
        <f t="shared" ref="J63:J67" si="24">D63-G63</f>
        <v>-51</v>
      </c>
      <c r="K63" s="64">
        <f t="shared" ref="K63:K67" si="25">E63-H63</f>
        <v>-118</v>
      </c>
      <c r="L63" s="77"/>
    </row>
    <row r="64" s="45" customFormat="1" ht="16" customHeight="1" spans="1:12">
      <c r="A64" s="66"/>
      <c r="B64" s="63" t="s">
        <v>229</v>
      </c>
      <c r="C64" s="64">
        <f t="shared" si="19"/>
        <v>336</v>
      </c>
      <c r="D64" s="64">
        <f>VLOOKUP(B64,'[2]参阅件1-2创担贴息明细表'!$B65:$S169,18,FALSE)</f>
        <v>177</v>
      </c>
      <c r="E64" s="64">
        <f>VLOOKUP(B64,'[2]参阅件1-2创担贴息明细表'!B$11:T$115,19,FALSE)</f>
        <v>159</v>
      </c>
      <c r="F64" s="64">
        <f t="shared" si="18"/>
        <v>444</v>
      </c>
      <c r="G64" s="64">
        <v>296</v>
      </c>
      <c r="H64" s="64">
        <v>148</v>
      </c>
      <c r="I64" s="64">
        <v>-108</v>
      </c>
      <c r="J64" s="64">
        <f t="shared" si="24"/>
        <v>-119</v>
      </c>
      <c r="K64" s="64">
        <f t="shared" si="25"/>
        <v>11</v>
      </c>
      <c r="L64" s="77"/>
    </row>
    <row r="65" s="45" customFormat="1" ht="16" customHeight="1" spans="1:12">
      <c r="A65" s="67"/>
      <c r="B65" s="63" t="s">
        <v>230</v>
      </c>
      <c r="C65" s="64">
        <f t="shared" si="19"/>
        <v>272</v>
      </c>
      <c r="D65" s="64">
        <f>VLOOKUP(B65,'[2]参阅件1-2创担贴息明细表'!$B66:$S170,18,FALSE)</f>
        <v>143</v>
      </c>
      <c r="E65" s="64">
        <f>VLOOKUP(B65,'[2]参阅件1-2创担贴息明细表'!B$11:T$115,19,FALSE)</f>
        <v>129</v>
      </c>
      <c r="F65" s="64">
        <f t="shared" si="18"/>
        <v>450</v>
      </c>
      <c r="G65" s="64">
        <v>262</v>
      </c>
      <c r="H65" s="64">
        <v>188</v>
      </c>
      <c r="I65" s="64">
        <v>-178</v>
      </c>
      <c r="J65" s="64">
        <f t="shared" si="24"/>
        <v>-119</v>
      </c>
      <c r="K65" s="64">
        <f t="shared" si="25"/>
        <v>-59</v>
      </c>
      <c r="L65" s="77"/>
    </row>
    <row r="66" s="44" customFormat="1" ht="16" customHeight="1" spans="1:12">
      <c r="A66" s="65" t="s">
        <v>231</v>
      </c>
      <c r="B66" s="61" t="s">
        <v>232</v>
      </c>
      <c r="C66" s="62">
        <f t="shared" si="19"/>
        <v>1226</v>
      </c>
      <c r="D66" s="62">
        <f>VLOOKUP(B66,'[2]参阅件1-2创担贴息明细表'!$B67:$S171,18,FALSE)</f>
        <v>780</v>
      </c>
      <c r="E66" s="62">
        <f>VLOOKUP(B66,'[2]参阅件1-2创担贴息明细表'!B$11:T$115,19,FALSE)</f>
        <v>446</v>
      </c>
      <c r="F66" s="62">
        <f t="shared" si="18"/>
        <v>2334</v>
      </c>
      <c r="G66" s="62">
        <v>1236</v>
      </c>
      <c r="H66" s="62">
        <v>1098</v>
      </c>
      <c r="I66" s="62">
        <v>-1108</v>
      </c>
      <c r="J66" s="62">
        <v>-456</v>
      </c>
      <c r="K66" s="62">
        <v>-652</v>
      </c>
      <c r="L66" s="76"/>
    </row>
    <row r="67" s="45" customFormat="1" ht="16" customHeight="1" spans="1:12">
      <c r="A67" s="66"/>
      <c r="B67" s="63" t="s">
        <v>233</v>
      </c>
      <c r="C67" s="64">
        <f t="shared" si="19"/>
        <v>342</v>
      </c>
      <c r="D67" s="64">
        <f>VLOOKUP(B67,'[2]参阅件1-2创担贴息明细表'!$B68:$S172,18,FALSE)</f>
        <v>228</v>
      </c>
      <c r="E67" s="64">
        <f>VLOOKUP(B67,'[2]参阅件1-2创担贴息明细表'!B$11:T$115,19,FALSE)</f>
        <v>114</v>
      </c>
      <c r="F67" s="64">
        <f t="shared" si="18"/>
        <v>467</v>
      </c>
      <c r="G67" s="64">
        <v>232</v>
      </c>
      <c r="H67" s="64">
        <v>235</v>
      </c>
      <c r="I67" s="64">
        <v>-125</v>
      </c>
      <c r="J67" s="64">
        <f t="shared" si="24"/>
        <v>-4</v>
      </c>
      <c r="K67" s="64">
        <f t="shared" si="25"/>
        <v>-121</v>
      </c>
      <c r="L67" s="77"/>
    </row>
    <row r="68" s="45" customFormat="1" ht="16" customHeight="1" spans="1:12">
      <c r="A68" s="66"/>
      <c r="B68" s="63" t="s">
        <v>234</v>
      </c>
      <c r="C68" s="64">
        <f t="shared" si="19"/>
        <v>195</v>
      </c>
      <c r="D68" s="64">
        <f>VLOOKUP(B68,'[2]参阅件1-2创担贴息明细表'!$B69:$S173,18,FALSE)</f>
        <v>130</v>
      </c>
      <c r="E68" s="64">
        <f>VLOOKUP(B68,'[2]参阅件1-2创担贴息明细表'!B$11:T$115,19,FALSE)</f>
        <v>65</v>
      </c>
      <c r="F68" s="64">
        <f t="shared" si="18"/>
        <v>381</v>
      </c>
      <c r="G68" s="64">
        <v>233</v>
      </c>
      <c r="H68" s="64">
        <v>148</v>
      </c>
      <c r="I68" s="64">
        <v>-186</v>
      </c>
      <c r="J68" s="64">
        <f t="shared" ref="J68:J73" si="26">D68-G68</f>
        <v>-103</v>
      </c>
      <c r="K68" s="64">
        <f t="shared" ref="K68:K73" si="27">E68-H68</f>
        <v>-83</v>
      </c>
      <c r="L68" s="77"/>
    </row>
    <row r="69" s="45" customFormat="1" ht="16" customHeight="1" spans="1:12">
      <c r="A69" s="66"/>
      <c r="B69" s="63" t="s">
        <v>235</v>
      </c>
      <c r="C69" s="64">
        <f t="shared" si="19"/>
        <v>80</v>
      </c>
      <c r="D69" s="64">
        <f>VLOOKUP(B69,'[2]参阅件1-2创担贴息明细表'!$B70:$S174,18,FALSE)</f>
        <v>53</v>
      </c>
      <c r="E69" s="64">
        <f>VLOOKUP(B69,'[2]参阅件1-2创担贴息明细表'!B$11:T$115,19,FALSE)</f>
        <v>27</v>
      </c>
      <c r="F69" s="64">
        <f t="shared" si="18"/>
        <v>323</v>
      </c>
      <c r="G69" s="64">
        <v>159</v>
      </c>
      <c r="H69" s="64">
        <v>164</v>
      </c>
      <c r="I69" s="64">
        <v>-243</v>
      </c>
      <c r="J69" s="64">
        <f t="shared" si="26"/>
        <v>-106</v>
      </c>
      <c r="K69" s="64">
        <f t="shared" si="27"/>
        <v>-137</v>
      </c>
      <c r="L69" s="77"/>
    </row>
    <row r="70" s="45" customFormat="1" ht="16" customHeight="1" spans="1:12">
      <c r="A70" s="66"/>
      <c r="B70" s="63" t="s">
        <v>236</v>
      </c>
      <c r="C70" s="64">
        <f t="shared" si="19"/>
        <v>350</v>
      </c>
      <c r="D70" s="64">
        <f>VLOOKUP(B70,'[2]参阅件1-2创担贴息明细表'!$B71:$S175,18,FALSE)</f>
        <v>233</v>
      </c>
      <c r="E70" s="64">
        <f>VLOOKUP(B70,'[2]参阅件1-2创担贴息明细表'!B$11:T$115,19,FALSE)</f>
        <v>117</v>
      </c>
      <c r="F70" s="64">
        <f t="shared" si="18"/>
        <v>376</v>
      </c>
      <c r="G70" s="64">
        <v>235</v>
      </c>
      <c r="H70" s="64">
        <v>141</v>
      </c>
      <c r="I70" s="64">
        <v>-26</v>
      </c>
      <c r="J70" s="64">
        <f t="shared" si="26"/>
        <v>-2</v>
      </c>
      <c r="K70" s="64">
        <f t="shared" si="27"/>
        <v>-24</v>
      </c>
      <c r="L70" s="77"/>
    </row>
    <row r="71" s="45" customFormat="1" ht="16" customHeight="1" spans="1:12">
      <c r="A71" s="67"/>
      <c r="B71" s="63" t="s">
        <v>237</v>
      </c>
      <c r="C71" s="64">
        <f t="shared" si="19"/>
        <v>259</v>
      </c>
      <c r="D71" s="64">
        <f>VLOOKUP(B71,'[2]参阅件1-2创担贴息明细表'!$B72:$S176,18,FALSE)</f>
        <v>136</v>
      </c>
      <c r="E71" s="64">
        <f>VLOOKUP(B71,'[2]参阅件1-2创担贴息明细表'!B$11:T$115,19,FALSE)</f>
        <v>123</v>
      </c>
      <c r="F71" s="64">
        <f t="shared" si="18"/>
        <v>787</v>
      </c>
      <c r="G71" s="64">
        <v>377</v>
      </c>
      <c r="H71" s="64">
        <v>410</v>
      </c>
      <c r="I71" s="64">
        <v>-528</v>
      </c>
      <c r="J71" s="64">
        <f t="shared" si="26"/>
        <v>-241</v>
      </c>
      <c r="K71" s="64">
        <f t="shared" si="27"/>
        <v>-287</v>
      </c>
      <c r="L71" s="77"/>
    </row>
    <row r="72" s="44" customFormat="1" ht="16" customHeight="1" spans="1:12">
      <c r="A72" s="65" t="s">
        <v>238</v>
      </c>
      <c r="B72" s="61" t="s">
        <v>239</v>
      </c>
      <c r="C72" s="62">
        <f t="shared" si="19"/>
        <v>2485</v>
      </c>
      <c r="D72" s="62">
        <f>VLOOKUP(B72,'[2]参阅件1-2创担贴息明细表'!$B73:$S177,18,FALSE)</f>
        <v>1523</v>
      </c>
      <c r="E72" s="62">
        <f>VLOOKUP(B72,'[2]参阅件1-2创担贴息明细表'!B$11:T$115,19,FALSE)</f>
        <v>962</v>
      </c>
      <c r="F72" s="62">
        <f t="shared" si="18"/>
        <v>4462</v>
      </c>
      <c r="G72" s="62">
        <v>2685</v>
      </c>
      <c r="H72" s="62">
        <v>1777</v>
      </c>
      <c r="I72" s="62">
        <v>-1977</v>
      </c>
      <c r="J72" s="62">
        <v>-1162</v>
      </c>
      <c r="K72" s="62">
        <v>-815</v>
      </c>
      <c r="L72" s="76"/>
    </row>
    <row r="73" s="45" customFormat="1" ht="16" customHeight="1" spans="1:12">
      <c r="A73" s="66"/>
      <c r="B73" s="63" t="s">
        <v>240</v>
      </c>
      <c r="C73" s="64">
        <f t="shared" si="19"/>
        <v>698</v>
      </c>
      <c r="D73" s="64">
        <f>VLOOKUP(B73,'[2]参阅件1-2创担贴息明细表'!$B74:$S178,18,FALSE)</f>
        <v>465</v>
      </c>
      <c r="E73" s="64">
        <f>VLOOKUP(B73,'[2]参阅件1-2创担贴息明细表'!B$11:T$115,19,FALSE)</f>
        <v>233</v>
      </c>
      <c r="F73" s="64">
        <f t="shared" si="18"/>
        <v>1596</v>
      </c>
      <c r="G73" s="64">
        <v>995</v>
      </c>
      <c r="H73" s="64">
        <v>601</v>
      </c>
      <c r="I73" s="64">
        <v>-898</v>
      </c>
      <c r="J73" s="64">
        <f t="shared" si="26"/>
        <v>-530</v>
      </c>
      <c r="K73" s="64">
        <f t="shared" si="27"/>
        <v>-368</v>
      </c>
      <c r="L73" s="77"/>
    </row>
    <row r="74" s="45" customFormat="1" ht="16" customHeight="1" spans="1:12">
      <c r="A74" s="66"/>
      <c r="B74" s="63" t="s">
        <v>241</v>
      </c>
      <c r="C74" s="64">
        <f t="shared" si="19"/>
        <v>108</v>
      </c>
      <c r="D74" s="64">
        <f>VLOOKUP(B74,'[2]参阅件1-2创担贴息明细表'!$B75:$S179,18,FALSE)</f>
        <v>72</v>
      </c>
      <c r="E74" s="64">
        <f>VLOOKUP(B74,'[2]参阅件1-2创担贴息明细表'!B$11:T$115,19,FALSE)</f>
        <v>36</v>
      </c>
      <c r="F74" s="64">
        <f t="shared" ref="F74:F114" si="28">G74+H74</f>
        <v>99</v>
      </c>
      <c r="G74" s="64">
        <v>55</v>
      </c>
      <c r="H74" s="64">
        <v>44</v>
      </c>
      <c r="I74" s="64">
        <v>9</v>
      </c>
      <c r="J74" s="64">
        <f t="shared" ref="J74:J82" si="29">D74-G74</f>
        <v>17</v>
      </c>
      <c r="K74" s="64">
        <f t="shared" ref="K74:K82" si="30">E74-H74</f>
        <v>-8</v>
      </c>
      <c r="L74" s="77"/>
    </row>
    <row r="75" s="45" customFormat="1" ht="16" customHeight="1" spans="1:12">
      <c r="A75" s="66"/>
      <c r="B75" s="63" t="s">
        <v>242</v>
      </c>
      <c r="C75" s="64">
        <f t="shared" ref="C75:C114" si="31">D75+E75</f>
        <v>132</v>
      </c>
      <c r="D75" s="64">
        <f>VLOOKUP(B75,'[2]参阅件1-2创担贴息明细表'!$B76:$S180,18,FALSE)</f>
        <v>88</v>
      </c>
      <c r="E75" s="64">
        <f>VLOOKUP(B75,'[2]参阅件1-2创担贴息明细表'!B$11:T$115,19,FALSE)</f>
        <v>44</v>
      </c>
      <c r="F75" s="64">
        <f t="shared" si="28"/>
        <v>214</v>
      </c>
      <c r="G75" s="64">
        <v>104</v>
      </c>
      <c r="H75" s="64">
        <v>110</v>
      </c>
      <c r="I75" s="64">
        <v>-82</v>
      </c>
      <c r="J75" s="64">
        <f t="shared" si="29"/>
        <v>-16</v>
      </c>
      <c r="K75" s="64">
        <f t="shared" si="30"/>
        <v>-66</v>
      </c>
      <c r="L75" s="77"/>
    </row>
    <row r="76" s="45" customFormat="1" ht="16" customHeight="1" spans="1:12">
      <c r="A76" s="66"/>
      <c r="B76" s="63" t="s">
        <v>243</v>
      </c>
      <c r="C76" s="64">
        <f t="shared" si="31"/>
        <v>150</v>
      </c>
      <c r="D76" s="64">
        <f>VLOOKUP(B76,'[2]参阅件1-2创担贴息明细表'!$B77:$S181,18,FALSE)</f>
        <v>100</v>
      </c>
      <c r="E76" s="64">
        <f>VLOOKUP(B76,'[2]参阅件1-2创担贴息明细表'!B$11:T$115,19,FALSE)</f>
        <v>50</v>
      </c>
      <c r="F76" s="64">
        <f t="shared" si="28"/>
        <v>219</v>
      </c>
      <c r="G76" s="64">
        <v>128</v>
      </c>
      <c r="H76" s="64">
        <v>91</v>
      </c>
      <c r="I76" s="64">
        <v>-69</v>
      </c>
      <c r="J76" s="64">
        <f t="shared" si="29"/>
        <v>-28</v>
      </c>
      <c r="K76" s="64">
        <f t="shared" si="30"/>
        <v>-41</v>
      </c>
      <c r="L76" s="77"/>
    </row>
    <row r="77" s="45" customFormat="1" ht="16" customHeight="1" spans="1:12">
      <c r="A77" s="66"/>
      <c r="B77" s="63" t="s">
        <v>244</v>
      </c>
      <c r="C77" s="64">
        <f t="shared" si="31"/>
        <v>265</v>
      </c>
      <c r="D77" s="64">
        <f>VLOOKUP(B77,'[2]参阅件1-2创担贴息明细表'!$B78:$S182,18,FALSE)</f>
        <v>177</v>
      </c>
      <c r="E77" s="64">
        <f>VLOOKUP(B77,'[2]参阅件1-2创担贴息明细表'!B$11:T$115,19,FALSE)</f>
        <v>88</v>
      </c>
      <c r="F77" s="64">
        <f t="shared" si="28"/>
        <v>524</v>
      </c>
      <c r="G77" s="64">
        <v>343</v>
      </c>
      <c r="H77" s="64">
        <v>181</v>
      </c>
      <c r="I77" s="64">
        <v>-259</v>
      </c>
      <c r="J77" s="64">
        <f t="shared" si="29"/>
        <v>-166</v>
      </c>
      <c r="K77" s="64">
        <f t="shared" si="30"/>
        <v>-93</v>
      </c>
      <c r="L77" s="77"/>
    </row>
    <row r="78" s="45" customFormat="1" ht="16" customHeight="1" spans="1:12">
      <c r="A78" s="66"/>
      <c r="B78" s="63" t="s">
        <v>245</v>
      </c>
      <c r="C78" s="64">
        <f t="shared" si="31"/>
        <v>179</v>
      </c>
      <c r="D78" s="64">
        <f>VLOOKUP(B78,'[2]参阅件1-2创担贴息明细表'!$B79:$S183,18,FALSE)</f>
        <v>119</v>
      </c>
      <c r="E78" s="64">
        <f>VLOOKUP(B78,'[2]参阅件1-2创担贴息明细表'!B$11:T$115,19,FALSE)</f>
        <v>60</v>
      </c>
      <c r="F78" s="64">
        <f t="shared" si="28"/>
        <v>219</v>
      </c>
      <c r="G78" s="64">
        <v>127</v>
      </c>
      <c r="H78" s="64">
        <v>92</v>
      </c>
      <c r="I78" s="64">
        <v>-40</v>
      </c>
      <c r="J78" s="64">
        <f t="shared" si="29"/>
        <v>-8</v>
      </c>
      <c r="K78" s="64">
        <f t="shared" si="30"/>
        <v>-32</v>
      </c>
      <c r="L78" s="77"/>
    </row>
    <row r="79" s="45" customFormat="1" ht="16" customHeight="1" spans="1:12">
      <c r="A79" s="66"/>
      <c r="B79" s="63" t="s">
        <v>246</v>
      </c>
      <c r="C79" s="64">
        <f t="shared" si="31"/>
        <v>175</v>
      </c>
      <c r="D79" s="64">
        <f>VLOOKUP(B79,'[2]参阅件1-2创担贴息明细表'!$B80:$S184,18,FALSE)</f>
        <v>92</v>
      </c>
      <c r="E79" s="64">
        <f>VLOOKUP(B79,'[2]参阅件1-2创担贴息明细表'!B$11:T$115,19,FALSE)</f>
        <v>83</v>
      </c>
      <c r="F79" s="64">
        <f t="shared" si="28"/>
        <v>444</v>
      </c>
      <c r="G79" s="64">
        <v>149</v>
      </c>
      <c r="H79" s="64">
        <v>295</v>
      </c>
      <c r="I79" s="64">
        <v>-269</v>
      </c>
      <c r="J79" s="64">
        <f t="shared" si="29"/>
        <v>-57</v>
      </c>
      <c r="K79" s="64">
        <f t="shared" si="30"/>
        <v>-212</v>
      </c>
      <c r="L79" s="77"/>
    </row>
    <row r="80" s="45" customFormat="1" ht="16" customHeight="1" spans="1:12">
      <c r="A80" s="66"/>
      <c r="B80" s="63" t="s">
        <v>247</v>
      </c>
      <c r="C80" s="64">
        <f t="shared" si="31"/>
        <v>344</v>
      </c>
      <c r="D80" s="64">
        <f>VLOOKUP(B80,'[2]参阅件1-2创担贴息明细表'!$B81:$S185,18,FALSE)</f>
        <v>181</v>
      </c>
      <c r="E80" s="64">
        <f>VLOOKUP(B80,'[2]参阅件1-2创担贴息明细表'!B$11:T$115,19,FALSE)</f>
        <v>163</v>
      </c>
      <c r="F80" s="64">
        <f t="shared" si="28"/>
        <v>326</v>
      </c>
      <c r="G80" s="64">
        <v>235</v>
      </c>
      <c r="H80" s="64">
        <v>91</v>
      </c>
      <c r="I80" s="64">
        <v>18</v>
      </c>
      <c r="J80" s="64">
        <f t="shared" si="29"/>
        <v>-54</v>
      </c>
      <c r="K80" s="64">
        <f t="shared" si="30"/>
        <v>72</v>
      </c>
      <c r="L80" s="77"/>
    </row>
    <row r="81" s="45" customFormat="1" ht="16" customHeight="1" spans="1:12">
      <c r="A81" s="66"/>
      <c r="B81" s="63" t="s">
        <v>248</v>
      </c>
      <c r="C81" s="64">
        <f t="shared" si="31"/>
        <v>260</v>
      </c>
      <c r="D81" s="64">
        <f>VLOOKUP(B81,'[2]参阅件1-2创担贴息明细表'!$B82:$S186,18,FALSE)</f>
        <v>137</v>
      </c>
      <c r="E81" s="64">
        <f>VLOOKUP(B81,'[2]参阅件1-2创担贴息明细表'!B$11:T$115,19,FALSE)</f>
        <v>123</v>
      </c>
      <c r="F81" s="64">
        <f t="shared" si="28"/>
        <v>403</v>
      </c>
      <c r="G81" s="64">
        <v>253</v>
      </c>
      <c r="H81" s="64">
        <v>150</v>
      </c>
      <c r="I81" s="64">
        <v>-143</v>
      </c>
      <c r="J81" s="64">
        <f t="shared" si="29"/>
        <v>-116</v>
      </c>
      <c r="K81" s="64">
        <f t="shared" si="30"/>
        <v>-27</v>
      </c>
      <c r="L81" s="77"/>
    </row>
    <row r="82" s="45" customFormat="1" ht="16" customHeight="1" spans="1:12">
      <c r="A82" s="67"/>
      <c r="B82" s="63" t="s">
        <v>249</v>
      </c>
      <c r="C82" s="64">
        <f t="shared" si="31"/>
        <v>174</v>
      </c>
      <c r="D82" s="64">
        <f>VLOOKUP(B82,'[2]参阅件1-2创担贴息明细表'!$B83:$S187,18,FALSE)</f>
        <v>92</v>
      </c>
      <c r="E82" s="64">
        <f>VLOOKUP(B82,'[2]参阅件1-2创担贴息明细表'!B$11:T$115,19,FALSE)</f>
        <v>82</v>
      </c>
      <c r="F82" s="64">
        <f t="shared" si="28"/>
        <v>418</v>
      </c>
      <c r="G82" s="64">
        <v>296</v>
      </c>
      <c r="H82" s="64">
        <v>122</v>
      </c>
      <c r="I82" s="64">
        <v>-244</v>
      </c>
      <c r="J82" s="64">
        <f t="shared" si="29"/>
        <v>-204</v>
      </c>
      <c r="K82" s="64">
        <f t="shared" si="30"/>
        <v>-40</v>
      </c>
      <c r="L82" s="77"/>
    </row>
    <row r="83" s="44" customFormat="1" ht="16" customHeight="1" spans="1:12">
      <c r="A83" s="65" t="s">
        <v>250</v>
      </c>
      <c r="B83" s="61" t="s">
        <v>251</v>
      </c>
      <c r="C83" s="62">
        <f t="shared" si="31"/>
        <v>3182</v>
      </c>
      <c r="D83" s="62">
        <f>VLOOKUP(B83,'[2]参阅件1-2创担贴息明细表'!$B84:$S188,18,FALSE)</f>
        <v>1909</v>
      </c>
      <c r="E83" s="62">
        <f>VLOOKUP(B83,'[2]参阅件1-2创担贴息明细表'!B$11:T$115,19,FALSE)</f>
        <v>1273</v>
      </c>
      <c r="F83" s="62">
        <f t="shared" si="28"/>
        <v>5951</v>
      </c>
      <c r="G83" s="62">
        <v>3440</v>
      </c>
      <c r="H83" s="62">
        <v>2511</v>
      </c>
      <c r="I83" s="62">
        <v>-2769</v>
      </c>
      <c r="J83" s="62">
        <v>-1531</v>
      </c>
      <c r="K83" s="62">
        <v>-1238</v>
      </c>
      <c r="L83" s="76"/>
    </row>
    <row r="84" s="45" customFormat="1" ht="16" customHeight="1" spans="1:12">
      <c r="A84" s="66"/>
      <c r="B84" s="63" t="s">
        <v>252</v>
      </c>
      <c r="C84" s="64">
        <f t="shared" si="31"/>
        <v>498</v>
      </c>
      <c r="D84" s="64">
        <f>VLOOKUP(B84,'[2]参阅件1-2创担贴息明细表'!$B85:$S189,18,FALSE)</f>
        <v>332</v>
      </c>
      <c r="E84" s="64">
        <f>VLOOKUP(B84,'[2]参阅件1-2创担贴息明细表'!B$11:T$115,19,FALSE)</f>
        <v>166</v>
      </c>
      <c r="F84" s="64">
        <f t="shared" si="28"/>
        <v>872</v>
      </c>
      <c r="G84" s="64">
        <v>474</v>
      </c>
      <c r="H84" s="64">
        <v>398</v>
      </c>
      <c r="I84" s="64">
        <v>-374</v>
      </c>
      <c r="J84" s="64">
        <f>D84-G84</f>
        <v>-142</v>
      </c>
      <c r="K84" s="64">
        <f>E84-H84</f>
        <v>-232</v>
      </c>
      <c r="L84" s="77"/>
    </row>
    <row r="85" s="45" customFormat="1" ht="16" customHeight="1" spans="1:12">
      <c r="A85" s="66"/>
      <c r="B85" s="63" t="s">
        <v>253</v>
      </c>
      <c r="C85" s="64">
        <f t="shared" si="31"/>
        <v>232</v>
      </c>
      <c r="D85" s="64">
        <f>VLOOKUP(B85,'[2]参阅件1-2创担贴息明细表'!$B86:$S190,18,FALSE)</f>
        <v>122</v>
      </c>
      <c r="E85" s="64">
        <f>VLOOKUP(B85,'[2]参阅件1-2创担贴息明细表'!B$11:T$115,19,FALSE)</f>
        <v>110</v>
      </c>
      <c r="F85" s="64">
        <f t="shared" si="28"/>
        <v>472</v>
      </c>
      <c r="G85" s="64">
        <v>314</v>
      </c>
      <c r="H85" s="64">
        <v>158</v>
      </c>
      <c r="I85" s="64">
        <v>-240</v>
      </c>
      <c r="J85" s="64">
        <f t="shared" ref="J85:J93" si="32">D85-G85</f>
        <v>-192</v>
      </c>
      <c r="K85" s="64">
        <f t="shared" ref="K85:K93" si="33">E85-H85</f>
        <v>-48</v>
      </c>
      <c r="L85" s="77"/>
    </row>
    <row r="86" s="45" customFormat="1" ht="16" customHeight="1" spans="1:12">
      <c r="A86" s="66"/>
      <c r="B86" s="63" t="s">
        <v>254</v>
      </c>
      <c r="C86" s="64">
        <f t="shared" si="31"/>
        <v>378</v>
      </c>
      <c r="D86" s="64">
        <f>VLOOKUP(B86,'[2]参阅件1-2创担贴息明细表'!$B87:$S191,18,FALSE)</f>
        <v>252</v>
      </c>
      <c r="E86" s="64">
        <f>VLOOKUP(B86,'[2]参阅件1-2创担贴息明细表'!B$11:T$115,19,FALSE)</f>
        <v>126</v>
      </c>
      <c r="F86" s="64">
        <f t="shared" si="28"/>
        <v>711</v>
      </c>
      <c r="G86" s="64">
        <v>465</v>
      </c>
      <c r="H86" s="64">
        <v>246</v>
      </c>
      <c r="I86" s="64">
        <v>-333</v>
      </c>
      <c r="J86" s="64">
        <f t="shared" si="32"/>
        <v>-213</v>
      </c>
      <c r="K86" s="64">
        <f t="shared" si="33"/>
        <v>-120</v>
      </c>
      <c r="L86" s="77"/>
    </row>
    <row r="87" s="45" customFormat="1" ht="16" customHeight="1" spans="1:12">
      <c r="A87" s="66"/>
      <c r="B87" s="63" t="s">
        <v>255</v>
      </c>
      <c r="C87" s="64">
        <f t="shared" si="31"/>
        <v>66</v>
      </c>
      <c r="D87" s="64">
        <f>VLOOKUP(B87,'[2]参阅件1-2创担贴息明细表'!$B88:$S192,18,FALSE)</f>
        <v>44</v>
      </c>
      <c r="E87" s="64">
        <f>VLOOKUP(B87,'[2]参阅件1-2创担贴息明细表'!B$11:T$115,19,FALSE)</f>
        <v>22</v>
      </c>
      <c r="F87" s="64">
        <f t="shared" si="28"/>
        <v>179</v>
      </c>
      <c r="G87" s="64">
        <v>97</v>
      </c>
      <c r="H87" s="64">
        <v>82</v>
      </c>
      <c r="I87" s="64">
        <v>-113</v>
      </c>
      <c r="J87" s="64">
        <f t="shared" si="32"/>
        <v>-53</v>
      </c>
      <c r="K87" s="64">
        <f t="shared" si="33"/>
        <v>-60</v>
      </c>
      <c r="L87" s="77"/>
    </row>
    <row r="88" s="45" customFormat="1" ht="16" customHeight="1" spans="1:12">
      <c r="A88" s="66"/>
      <c r="B88" s="63" t="s">
        <v>256</v>
      </c>
      <c r="C88" s="64">
        <f t="shared" si="31"/>
        <v>388</v>
      </c>
      <c r="D88" s="64">
        <f>VLOOKUP(B88,'[2]参阅件1-2创担贴息明细表'!$B89:$S193,18,FALSE)</f>
        <v>259</v>
      </c>
      <c r="E88" s="64">
        <f>VLOOKUP(B88,'[2]参阅件1-2创担贴息明细表'!B$11:T$115,19,FALSE)</f>
        <v>129</v>
      </c>
      <c r="F88" s="64">
        <f t="shared" si="28"/>
        <v>368</v>
      </c>
      <c r="G88" s="64">
        <v>261</v>
      </c>
      <c r="H88" s="64">
        <v>107</v>
      </c>
      <c r="I88" s="64">
        <v>20</v>
      </c>
      <c r="J88" s="64">
        <f t="shared" si="32"/>
        <v>-2</v>
      </c>
      <c r="K88" s="64">
        <f t="shared" si="33"/>
        <v>22</v>
      </c>
      <c r="L88" s="77"/>
    </row>
    <row r="89" s="45" customFormat="1" ht="16" customHeight="1" spans="1:12">
      <c r="A89" s="66"/>
      <c r="B89" s="63" t="s">
        <v>257</v>
      </c>
      <c r="C89" s="64">
        <f t="shared" si="31"/>
        <v>344</v>
      </c>
      <c r="D89" s="64">
        <f>VLOOKUP(B89,'[2]参阅件1-2创担贴息明细表'!$B90:$S194,18,FALSE)</f>
        <v>229</v>
      </c>
      <c r="E89" s="64">
        <f>VLOOKUP(B89,'[2]参阅件1-2创担贴息明细表'!B$11:T$115,19,FALSE)</f>
        <v>115</v>
      </c>
      <c r="F89" s="64">
        <f t="shared" si="28"/>
        <v>500</v>
      </c>
      <c r="G89" s="64">
        <v>237</v>
      </c>
      <c r="H89" s="64">
        <v>263</v>
      </c>
      <c r="I89" s="64">
        <v>-156</v>
      </c>
      <c r="J89" s="64">
        <f t="shared" si="32"/>
        <v>-8</v>
      </c>
      <c r="K89" s="64">
        <f t="shared" si="33"/>
        <v>-148</v>
      </c>
      <c r="L89" s="77"/>
    </row>
    <row r="90" s="45" customFormat="1" ht="16" customHeight="1" spans="1:12">
      <c r="A90" s="66"/>
      <c r="B90" s="63" t="s">
        <v>258</v>
      </c>
      <c r="C90" s="64">
        <f t="shared" si="31"/>
        <v>257</v>
      </c>
      <c r="D90" s="64">
        <f>VLOOKUP(B90,'[2]参阅件1-2创担贴息明细表'!$B91:$S195,18,FALSE)</f>
        <v>135</v>
      </c>
      <c r="E90" s="64">
        <f>VLOOKUP(B90,'[2]参阅件1-2创担贴息明细表'!B$11:T$115,19,FALSE)</f>
        <v>122</v>
      </c>
      <c r="F90" s="64">
        <f t="shared" si="28"/>
        <v>655</v>
      </c>
      <c r="G90" s="64">
        <v>415</v>
      </c>
      <c r="H90" s="64">
        <v>240</v>
      </c>
      <c r="I90" s="64">
        <v>-398</v>
      </c>
      <c r="J90" s="64">
        <f t="shared" si="32"/>
        <v>-280</v>
      </c>
      <c r="K90" s="64">
        <f t="shared" si="33"/>
        <v>-118</v>
      </c>
      <c r="L90" s="77"/>
    </row>
    <row r="91" s="45" customFormat="1" ht="16" customHeight="1" spans="1:12">
      <c r="A91" s="66"/>
      <c r="B91" s="63" t="s">
        <v>259</v>
      </c>
      <c r="C91" s="64">
        <f t="shared" si="31"/>
        <v>316</v>
      </c>
      <c r="D91" s="64">
        <f>VLOOKUP(B91,'[2]参阅件1-2创担贴息明细表'!$B92:$S196,18,FALSE)</f>
        <v>166</v>
      </c>
      <c r="E91" s="64">
        <f>VLOOKUP(B91,'[2]参阅件1-2创担贴息明细表'!B$11:T$115,19,FALSE)</f>
        <v>150</v>
      </c>
      <c r="F91" s="64">
        <f t="shared" si="28"/>
        <v>521</v>
      </c>
      <c r="G91" s="64">
        <v>330</v>
      </c>
      <c r="H91" s="64">
        <v>191</v>
      </c>
      <c r="I91" s="64">
        <v>-205</v>
      </c>
      <c r="J91" s="64">
        <f t="shared" si="32"/>
        <v>-164</v>
      </c>
      <c r="K91" s="64">
        <f t="shared" si="33"/>
        <v>-41</v>
      </c>
      <c r="L91" s="77"/>
    </row>
    <row r="92" s="45" customFormat="1" ht="16" customHeight="1" spans="1:12">
      <c r="A92" s="66"/>
      <c r="B92" s="63" t="s">
        <v>260</v>
      </c>
      <c r="C92" s="64">
        <f t="shared" si="31"/>
        <v>239</v>
      </c>
      <c r="D92" s="64">
        <f>VLOOKUP(B92,'[2]参阅件1-2创担贴息明细表'!$B93:$S197,18,FALSE)</f>
        <v>126</v>
      </c>
      <c r="E92" s="64">
        <f>VLOOKUP(B92,'[2]参阅件1-2创担贴息明细表'!B$11:T$115,19,FALSE)</f>
        <v>113</v>
      </c>
      <c r="F92" s="64">
        <f t="shared" si="28"/>
        <v>455</v>
      </c>
      <c r="G92" s="64">
        <v>291</v>
      </c>
      <c r="H92" s="64">
        <v>164</v>
      </c>
      <c r="I92" s="64">
        <v>-216</v>
      </c>
      <c r="J92" s="64">
        <f t="shared" si="32"/>
        <v>-165</v>
      </c>
      <c r="K92" s="64">
        <f t="shared" si="33"/>
        <v>-51</v>
      </c>
      <c r="L92" s="77"/>
    </row>
    <row r="93" s="45" customFormat="1" ht="16" customHeight="1" spans="1:12">
      <c r="A93" s="67"/>
      <c r="B93" s="63" t="s">
        <v>261</v>
      </c>
      <c r="C93" s="64">
        <f t="shared" si="31"/>
        <v>464</v>
      </c>
      <c r="D93" s="64">
        <f>VLOOKUP(B93,'[2]参阅件1-2创担贴息明细表'!$B94:$S198,18,FALSE)</f>
        <v>244</v>
      </c>
      <c r="E93" s="64">
        <f>VLOOKUP(B93,'[2]参阅件1-2创担贴息明细表'!B$11:T$115,19,FALSE)</f>
        <v>220</v>
      </c>
      <c r="F93" s="64">
        <f t="shared" si="28"/>
        <v>1218</v>
      </c>
      <c r="G93" s="64">
        <v>556</v>
      </c>
      <c r="H93" s="64">
        <v>662</v>
      </c>
      <c r="I93" s="64">
        <v>-754</v>
      </c>
      <c r="J93" s="64">
        <f t="shared" si="32"/>
        <v>-312</v>
      </c>
      <c r="K93" s="64">
        <f t="shared" si="33"/>
        <v>-442</v>
      </c>
      <c r="L93" s="77"/>
    </row>
    <row r="94" s="44" customFormat="1" ht="16" customHeight="1" spans="1:12">
      <c r="A94" s="65" t="s">
        <v>262</v>
      </c>
      <c r="B94" s="61" t="s">
        <v>263</v>
      </c>
      <c r="C94" s="62">
        <f t="shared" si="31"/>
        <v>1689</v>
      </c>
      <c r="D94" s="62">
        <f>VLOOKUP(B94,'[2]参阅件1-2创担贴息明细表'!$B95:$S199,18,FALSE)</f>
        <v>889</v>
      </c>
      <c r="E94" s="62">
        <f>VLOOKUP(B94,'[2]参阅件1-2创担贴息明细表'!B$11:T$115,19,FALSE)</f>
        <v>800</v>
      </c>
      <c r="F94" s="62">
        <f t="shared" si="28"/>
        <v>2622</v>
      </c>
      <c r="G94" s="62">
        <v>1414</v>
      </c>
      <c r="H94" s="62">
        <v>1208</v>
      </c>
      <c r="I94" s="62">
        <v>-933</v>
      </c>
      <c r="J94" s="62">
        <v>-525</v>
      </c>
      <c r="K94" s="62">
        <v>-408</v>
      </c>
      <c r="L94" s="76"/>
    </row>
    <row r="95" s="45" customFormat="1" ht="16" customHeight="1" spans="1:12">
      <c r="A95" s="78"/>
      <c r="B95" s="63" t="s">
        <v>264</v>
      </c>
      <c r="C95" s="64">
        <f t="shared" si="31"/>
        <v>536</v>
      </c>
      <c r="D95" s="64">
        <f>VLOOKUP(B95,'[2]参阅件1-2创担贴息明细表'!$B96:$S200,18,FALSE)</f>
        <v>282</v>
      </c>
      <c r="E95" s="64">
        <f>VLOOKUP(B95,'[2]参阅件1-2创担贴息明细表'!B$11:T$115,19,FALSE)</f>
        <v>254</v>
      </c>
      <c r="F95" s="64">
        <f t="shared" si="28"/>
        <v>682</v>
      </c>
      <c r="G95" s="64">
        <v>309</v>
      </c>
      <c r="H95" s="64">
        <v>373</v>
      </c>
      <c r="I95" s="64">
        <v>-146</v>
      </c>
      <c r="J95" s="64">
        <f>D95-G95</f>
        <v>-27</v>
      </c>
      <c r="K95" s="64">
        <f>E95-H95</f>
        <v>-119</v>
      </c>
      <c r="L95" s="77"/>
    </row>
    <row r="96" s="45" customFormat="1" ht="16" customHeight="1" spans="1:12">
      <c r="A96" s="78"/>
      <c r="B96" s="63" t="s">
        <v>265</v>
      </c>
      <c r="C96" s="64">
        <f t="shared" si="31"/>
        <v>116</v>
      </c>
      <c r="D96" s="64">
        <f>VLOOKUP(B96,'[2]参阅件1-2创担贴息明细表'!$B97:$S201,18,FALSE)</f>
        <v>61</v>
      </c>
      <c r="E96" s="64">
        <f>VLOOKUP(B96,'[2]参阅件1-2创担贴息明细表'!B$11:T$115,19,FALSE)</f>
        <v>55</v>
      </c>
      <c r="F96" s="64">
        <f t="shared" si="28"/>
        <v>152</v>
      </c>
      <c r="G96" s="64">
        <v>98</v>
      </c>
      <c r="H96" s="64">
        <v>54</v>
      </c>
      <c r="I96" s="64">
        <v>-36</v>
      </c>
      <c r="J96" s="64">
        <f t="shared" ref="J96:J107" si="34">D96-G96</f>
        <v>-37</v>
      </c>
      <c r="K96" s="64">
        <f t="shared" ref="K96:K107" si="35">E96-H96</f>
        <v>1</v>
      </c>
      <c r="L96" s="77"/>
    </row>
    <row r="97" s="45" customFormat="1" ht="16" customHeight="1" spans="1:12">
      <c r="A97" s="78"/>
      <c r="B97" s="63" t="s">
        <v>266</v>
      </c>
      <c r="C97" s="64">
        <f t="shared" si="31"/>
        <v>98</v>
      </c>
      <c r="D97" s="64">
        <f>VLOOKUP(B97,'[2]参阅件1-2创担贴息明细表'!$B98:$S202,18,FALSE)</f>
        <v>52</v>
      </c>
      <c r="E97" s="64">
        <f>VLOOKUP(B97,'[2]参阅件1-2创担贴息明细表'!B$11:T$115,19,FALSE)</f>
        <v>46</v>
      </c>
      <c r="F97" s="64">
        <f t="shared" si="28"/>
        <v>177</v>
      </c>
      <c r="G97" s="64">
        <v>84</v>
      </c>
      <c r="H97" s="64">
        <v>93</v>
      </c>
      <c r="I97" s="64">
        <v>-79</v>
      </c>
      <c r="J97" s="64">
        <f t="shared" si="34"/>
        <v>-32</v>
      </c>
      <c r="K97" s="64">
        <f t="shared" si="35"/>
        <v>-47</v>
      </c>
      <c r="L97" s="77"/>
    </row>
    <row r="98" s="45" customFormat="1" ht="16" customHeight="1" spans="1:12">
      <c r="A98" s="78"/>
      <c r="B98" s="63" t="s">
        <v>267</v>
      </c>
      <c r="C98" s="64">
        <f t="shared" si="31"/>
        <v>268</v>
      </c>
      <c r="D98" s="64">
        <f>VLOOKUP(B98,'[2]参阅件1-2创担贴息明细表'!$B99:$S203,18,FALSE)</f>
        <v>141</v>
      </c>
      <c r="E98" s="64">
        <f>VLOOKUP(B98,'[2]参阅件1-2创担贴息明细表'!B$11:T$115,19,FALSE)</f>
        <v>127</v>
      </c>
      <c r="F98" s="64">
        <f t="shared" si="28"/>
        <v>365</v>
      </c>
      <c r="G98" s="64">
        <v>168</v>
      </c>
      <c r="H98" s="64">
        <v>197</v>
      </c>
      <c r="I98" s="64">
        <v>-97</v>
      </c>
      <c r="J98" s="64">
        <f t="shared" si="34"/>
        <v>-27</v>
      </c>
      <c r="K98" s="64">
        <f t="shared" si="35"/>
        <v>-70</v>
      </c>
      <c r="L98" s="77"/>
    </row>
    <row r="99" s="45" customFormat="1" ht="16" customHeight="1" spans="1:12">
      <c r="A99" s="78"/>
      <c r="B99" s="63" t="s">
        <v>268</v>
      </c>
      <c r="C99" s="64">
        <f t="shared" si="31"/>
        <v>59</v>
      </c>
      <c r="D99" s="64">
        <f>VLOOKUP(B99,'[2]参阅件1-2创担贴息明细表'!$B100:$S204,18,FALSE)</f>
        <v>31</v>
      </c>
      <c r="E99" s="64">
        <f>VLOOKUP(B99,'[2]参阅件1-2创担贴息明细表'!B$11:T$115,19,FALSE)</f>
        <v>28</v>
      </c>
      <c r="F99" s="64">
        <f t="shared" si="28"/>
        <v>125</v>
      </c>
      <c r="G99" s="64">
        <v>86</v>
      </c>
      <c r="H99" s="64">
        <v>39</v>
      </c>
      <c r="I99" s="64">
        <v>-66</v>
      </c>
      <c r="J99" s="64">
        <f t="shared" si="34"/>
        <v>-55</v>
      </c>
      <c r="K99" s="64">
        <f t="shared" si="35"/>
        <v>-11</v>
      </c>
      <c r="L99" s="77"/>
    </row>
    <row r="100" s="45" customFormat="1" ht="16" customHeight="1" spans="1:12">
      <c r="A100" s="78"/>
      <c r="B100" s="63" t="s">
        <v>269</v>
      </c>
      <c r="C100" s="64">
        <f t="shared" si="31"/>
        <v>210</v>
      </c>
      <c r="D100" s="64">
        <f>VLOOKUP(B100,'[2]参阅件1-2创担贴息明细表'!$B101:$S205,18,FALSE)</f>
        <v>111</v>
      </c>
      <c r="E100" s="64">
        <f>VLOOKUP(B100,'[2]参阅件1-2创担贴息明细表'!B$11:T$115,19,FALSE)</f>
        <v>99</v>
      </c>
      <c r="F100" s="64">
        <f t="shared" si="28"/>
        <v>196</v>
      </c>
      <c r="G100" s="64">
        <v>143</v>
      </c>
      <c r="H100" s="64">
        <v>53</v>
      </c>
      <c r="I100" s="64">
        <v>14</v>
      </c>
      <c r="J100" s="64">
        <f t="shared" si="34"/>
        <v>-32</v>
      </c>
      <c r="K100" s="64">
        <f t="shared" si="35"/>
        <v>46</v>
      </c>
      <c r="L100" s="77"/>
    </row>
    <row r="101" s="45" customFormat="1" ht="16" customHeight="1" spans="1:12">
      <c r="A101" s="78"/>
      <c r="B101" s="63" t="s">
        <v>270</v>
      </c>
      <c r="C101" s="64">
        <f t="shared" si="31"/>
        <v>102</v>
      </c>
      <c r="D101" s="64">
        <f>VLOOKUP(B101,'[2]参阅件1-2创担贴息明细表'!$B102:$S206,18,FALSE)</f>
        <v>54</v>
      </c>
      <c r="E101" s="64">
        <f>VLOOKUP(B101,'[2]参阅件1-2创担贴息明细表'!B$11:T$115,19,FALSE)</f>
        <v>48</v>
      </c>
      <c r="F101" s="64">
        <f t="shared" si="28"/>
        <v>84</v>
      </c>
      <c r="G101" s="64">
        <v>64</v>
      </c>
      <c r="H101" s="64">
        <v>20</v>
      </c>
      <c r="I101" s="64">
        <v>18</v>
      </c>
      <c r="J101" s="64">
        <f t="shared" si="34"/>
        <v>-10</v>
      </c>
      <c r="K101" s="64">
        <f t="shared" si="35"/>
        <v>28</v>
      </c>
      <c r="L101" s="77"/>
    </row>
    <row r="102" s="45" customFormat="1" ht="16" customHeight="1" spans="1:12">
      <c r="A102" s="78"/>
      <c r="B102" s="63" t="s">
        <v>271</v>
      </c>
      <c r="C102" s="64">
        <f t="shared" si="31"/>
        <v>67</v>
      </c>
      <c r="D102" s="64">
        <f>VLOOKUP(B102,'[2]参阅件1-2创担贴息明细表'!$B103:$S207,18,FALSE)</f>
        <v>35</v>
      </c>
      <c r="E102" s="64">
        <f>VLOOKUP(B102,'[2]参阅件1-2创担贴息明细表'!B$11:T$115,19,FALSE)</f>
        <v>32</v>
      </c>
      <c r="F102" s="64">
        <f t="shared" si="28"/>
        <v>155</v>
      </c>
      <c r="G102" s="64">
        <v>94</v>
      </c>
      <c r="H102" s="64">
        <v>61</v>
      </c>
      <c r="I102" s="64">
        <v>-88</v>
      </c>
      <c r="J102" s="64">
        <f t="shared" si="34"/>
        <v>-59</v>
      </c>
      <c r="K102" s="64">
        <f t="shared" si="35"/>
        <v>-29</v>
      </c>
      <c r="L102" s="77"/>
    </row>
    <row r="103" s="45" customFormat="1" ht="16" customHeight="1" spans="1:12">
      <c r="A103" s="78"/>
      <c r="B103" s="63" t="s">
        <v>272</v>
      </c>
      <c r="C103" s="64">
        <f t="shared" si="31"/>
        <v>55</v>
      </c>
      <c r="D103" s="64">
        <f>VLOOKUP(B103,'[2]参阅件1-2创担贴息明细表'!$B104:$S208,18,FALSE)</f>
        <v>29</v>
      </c>
      <c r="E103" s="64">
        <f>VLOOKUP(B103,'[2]参阅件1-2创担贴息明细表'!B$11:T$115,19,FALSE)</f>
        <v>26</v>
      </c>
      <c r="F103" s="64">
        <f t="shared" si="28"/>
        <v>61</v>
      </c>
      <c r="G103" s="64">
        <v>32</v>
      </c>
      <c r="H103" s="64">
        <v>29</v>
      </c>
      <c r="I103" s="64">
        <v>-6</v>
      </c>
      <c r="J103" s="64">
        <f t="shared" si="34"/>
        <v>-3</v>
      </c>
      <c r="K103" s="64">
        <f t="shared" si="35"/>
        <v>-3</v>
      </c>
      <c r="L103" s="77"/>
    </row>
    <row r="104" s="45" customFormat="1" ht="16" customHeight="1" spans="1:12">
      <c r="A104" s="78"/>
      <c r="B104" s="63" t="s">
        <v>273</v>
      </c>
      <c r="C104" s="64">
        <f t="shared" si="31"/>
        <v>19</v>
      </c>
      <c r="D104" s="64">
        <f>VLOOKUP(B104,'[2]参阅件1-2创担贴息明细表'!$B105:$S209,18,FALSE)</f>
        <v>10</v>
      </c>
      <c r="E104" s="64">
        <f>VLOOKUP(B104,'[2]参阅件1-2创担贴息明细表'!B$11:T$115,19,FALSE)</f>
        <v>9</v>
      </c>
      <c r="F104" s="64">
        <f t="shared" si="28"/>
        <v>18</v>
      </c>
      <c r="G104" s="64">
        <v>9</v>
      </c>
      <c r="H104" s="64">
        <v>9</v>
      </c>
      <c r="I104" s="64">
        <v>1</v>
      </c>
      <c r="J104" s="64">
        <f t="shared" si="34"/>
        <v>1</v>
      </c>
      <c r="K104" s="64">
        <f t="shared" si="35"/>
        <v>0</v>
      </c>
      <c r="L104" s="77"/>
    </row>
    <row r="105" s="45" customFormat="1" ht="16" customHeight="1" spans="1:12">
      <c r="A105" s="78"/>
      <c r="B105" s="63" t="s">
        <v>274</v>
      </c>
      <c r="C105" s="64">
        <f t="shared" si="31"/>
        <v>67</v>
      </c>
      <c r="D105" s="64">
        <f>VLOOKUP(B105,'[2]参阅件1-2创担贴息明细表'!$B106:$S210,18,FALSE)</f>
        <v>35</v>
      </c>
      <c r="E105" s="64">
        <f>VLOOKUP(B105,'[2]参阅件1-2创担贴息明细表'!B$11:T$115,19,FALSE)</f>
        <v>32</v>
      </c>
      <c r="F105" s="64">
        <f t="shared" si="28"/>
        <v>407</v>
      </c>
      <c r="G105" s="64">
        <v>221</v>
      </c>
      <c r="H105" s="64">
        <v>186</v>
      </c>
      <c r="I105" s="64">
        <v>-340</v>
      </c>
      <c r="J105" s="64">
        <f t="shared" si="34"/>
        <v>-186</v>
      </c>
      <c r="K105" s="64">
        <f t="shared" si="35"/>
        <v>-154</v>
      </c>
      <c r="L105" s="77"/>
    </row>
    <row r="106" s="45" customFormat="1" ht="16" customHeight="1" spans="1:12">
      <c r="A106" s="78"/>
      <c r="B106" s="63" t="s">
        <v>275</v>
      </c>
      <c r="C106" s="64">
        <f t="shared" si="31"/>
        <v>48</v>
      </c>
      <c r="D106" s="64">
        <f>VLOOKUP(B106,'[2]参阅件1-2创担贴息明细表'!$B107:$S211,18,FALSE)</f>
        <v>25</v>
      </c>
      <c r="E106" s="64">
        <f>VLOOKUP(B106,'[2]参阅件1-2创担贴息明细表'!B$11:T$115,19,FALSE)</f>
        <v>23</v>
      </c>
      <c r="F106" s="64">
        <f t="shared" si="28"/>
        <v>132</v>
      </c>
      <c r="G106" s="64">
        <v>71</v>
      </c>
      <c r="H106" s="64">
        <v>61</v>
      </c>
      <c r="I106" s="64">
        <v>-84</v>
      </c>
      <c r="J106" s="64">
        <f t="shared" si="34"/>
        <v>-46</v>
      </c>
      <c r="K106" s="64">
        <f t="shared" si="35"/>
        <v>-38</v>
      </c>
      <c r="L106" s="77"/>
    </row>
    <row r="107" s="45" customFormat="1" ht="16" customHeight="1" spans="1:12">
      <c r="A107" s="79"/>
      <c r="B107" s="63" t="s">
        <v>276</v>
      </c>
      <c r="C107" s="64">
        <f t="shared" si="31"/>
        <v>44</v>
      </c>
      <c r="D107" s="64">
        <f>VLOOKUP(B107,'[2]参阅件1-2创担贴息明细表'!$B108:$S212,18,FALSE)</f>
        <v>23</v>
      </c>
      <c r="E107" s="64">
        <f>VLOOKUP(B107,'[2]参阅件1-2创担贴息明细表'!B$11:T$115,19,FALSE)</f>
        <v>21</v>
      </c>
      <c r="F107" s="64">
        <f t="shared" si="28"/>
        <v>68</v>
      </c>
      <c r="G107" s="64">
        <v>35</v>
      </c>
      <c r="H107" s="64">
        <v>33</v>
      </c>
      <c r="I107" s="64">
        <v>-24</v>
      </c>
      <c r="J107" s="64">
        <f t="shared" si="34"/>
        <v>-12</v>
      </c>
      <c r="K107" s="64">
        <f t="shared" si="35"/>
        <v>-12</v>
      </c>
      <c r="L107" s="77"/>
    </row>
    <row r="108" s="44" customFormat="1" ht="16" customHeight="1" spans="1:12">
      <c r="A108" s="65" t="s">
        <v>277</v>
      </c>
      <c r="B108" s="61" t="s">
        <v>278</v>
      </c>
      <c r="C108" s="62">
        <f t="shared" si="31"/>
        <v>1737</v>
      </c>
      <c r="D108" s="62">
        <f>VLOOKUP(B108,'[2]参阅件1-2创担贴息明细表'!$B109:$S213,18,FALSE)</f>
        <v>1055</v>
      </c>
      <c r="E108" s="62">
        <f>VLOOKUP(B108,'[2]参阅件1-2创担贴息明细表'!B$11:T$115,19,FALSE)</f>
        <v>682</v>
      </c>
      <c r="F108" s="62">
        <f t="shared" si="28"/>
        <v>1452</v>
      </c>
      <c r="G108" s="62">
        <v>924</v>
      </c>
      <c r="H108" s="62">
        <v>528</v>
      </c>
      <c r="I108" s="62">
        <v>285</v>
      </c>
      <c r="J108" s="62">
        <v>131</v>
      </c>
      <c r="K108" s="62">
        <v>154</v>
      </c>
      <c r="L108" s="76"/>
    </row>
    <row r="109" s="45" customFormat="1" ht="16" customHeight="1" spans="1:12">
      <c r="A109" s="66"/>
      <c r="B109" s="63" t="s">
        <v>279</v>
      </c>
      <c r="C109" s="64">
        <f t="shared" si="31"/>
        <v>812</v>
      </c>
      <c r="D109" s="64">
        <f>VLOOKUP(B109,'[2]参阅件1-2创担贴息明细表'!$B110:$S214,18,FALSE)</f>
        <v>541</v>
      </c>
      <c r="E109" s="64">
        <f>VLOOKUP(B109,'[2]参阅件1-2创担贴息明细表'!B$11:T$115,19,FALSE)</f>
        <v>271</v>
      </c>
      <c r="F109" s="64">
        <f t="shared" si="28"/>
        <v>628</v>
      </c>
      <c r="G109" s="64">
        <v>449</v>
      </c>
      <c r="H109" s="64">
        <v>179</v>
      </c>
      <c r="I109" s="64">
        <v>184</v>
      </c>
      <c r="J109" s="64">
        <f t="shared" ref="J109:J114" si="36">D109-G109</f>
        <v>92</v>
      </c>
      <c r="K109" s="64">
        <f t="shared" ref="K109:K114" si="37">E109-H109</f>
        <v>92</v>
      </c>
      <c r="L109" s="77"/>
    </row>
    <row r="110" s="45" customFormat="1" ht="16" customHeight="1" spans="1:12">
      <c r="A110" s="66"/>
      <c r="B110" s="63" t="s">
        <v>280</v>
      </c>
      <c r="C110" s="64">
        <f t="shared" si="31"/>
        <v>165</v>
      </c>
      <c r="D110" s="64">
        <f>VLOOKUP(B110,'[2]参阅件1-2创担贴息明细表'!$B111:$S215,18,FALSE)</f>
        <v>87</v>
      </c>
      <c r="E110" s="64">
        <f>VLOOKUP(B110,'[2]参阅件1-2创担贴息明细表'!B$11:T$115,19,FALSE)</f>
        <v>78</v>
      </c>
      <c r="F110" s="64">
        <f t="shared" si="28"/>
        <v>115</v>
      </c>
      <c r="G110" s="64">
        <v>61</v>
      </c>
      <c r="H110" s="64">
        <v>54</v>
      </c>
      <c r="I110" s="64">
        <v>50</v>
      </c>
      <c r="J110" s="64">
        <f t="shared" si="36"/>
        <v>26</v>
      </c>
      <c r="K110" s="64">
        <f t="shared" si="37"/>
        <v>24</v>
      </c>
      <c r="L110" s="77"/>
    </row>
    <row r="111" s="45" customFormat="1" ht="16" customHeight="1" spans="1:12">
      <c r="A111" s="66"/>
      <c r="B111" s="63" t="s">
        <v>281</v>
      </c>
      <c r="C111" s="64">
        <f t="shared" si="31"/>
        <v>471</v>
      </c>
      <c r="D111" s="64">
        <f>VLOOKUP(B111,'[2]参阅件1-2创担贴息明细表'!$B112:$S216,18,FALSE)</f>
        <v>248</v>
      </c>
      <c r="E111" s="64">
        <f>VLOOKUP(B111,'[2]参阅件1-2创担贴息明细表'!B$11:T$115,19,FALSE)</f>
        <v>223</v>
      </c>
      <c r="F111" s="64">
        <f t="shared" si="28"/>
        <v>339</v>
      </c>
      <c r="G111" s="64">
        <v>224</v>
      </c>
      <c r="H111" s="64">
        <v>115</v>
      </c>
      <c r="I111" s="64">
        <v>132</v>
      </c>
      <c r="J111" s="64">
        <f t="shared" si="36"/>
        <v>24</v>
      </c>
      <c r="K111" s="64">
        <f t="shared" si="37"/>
        <v>108</v>
      </c>
      <c r="L111" s="77"/>
    </row>
    <row r="112" s="45" customFormat="1" ht="16" customHeight="1" spans="1:12">
      <c r="A112" s="66"/>
      <c r="B112" s="63" t="s">
        <v>282</v>
      </c>
      <c r="C112" s="64">
        <f t="shared" si="31"/>
        <v>190</v>
      </c>
      <c r="D112" s="64">
        <f>VLOOKUP(B112,'[2]参阅件1-2创担贴息明细表'!$B113:$S217,18,FALSE)</f>
        <v>127</v>
      </c>
      <c r="E112" s="64">
        <f>VLOOKUP(B112,'[2]参阅件1-2创担贴息明细表'!B$11:T$115,19,FALSE)</f>
        <v>63</v>
      </c>
      <c r="F112" s="64">
        <f t="shared" si="28"/>
        <v>214</v>
      </c>
      <c r="G112" s="64">
        <v>132</v>
      </c>
      <c r="H112" s="64">
        <v>82</v>
      </c>
      <c r="I112" s="64">
        <v>-24</v>
      </c>
      <c r="J112" s="64">
        <f t="shared" si="36"/>
        <v>-5</v>
      </c>
      <c r="K112" s="64">
        <f t="shared" si="37"/>
        <v>-19</v>
      </c>
      <c r="L112" s="77"/>
    </row>
    <row r="113" s="45" customFormat="1" ht="16" customHeight="1" spans="1:12">
      <c r="A113" s="67"/>
      <c r="B113" s="63" t="s">
        <v>283</v>
      </c>
      <c r="C113" s="64">
        <f t="shared" si="31"/>
        <v>99</v>
      </c>
      <c r="D113" s="64">
        <f>VLOOKUP(B113,'[2]参阅件1-2创担贴息明细表'!$B114:$S218,18,FALSE)</f>
        <v>52</v>
      </c>
      <c r="E113" s="64">
        <f>VLOOKUP(B113,'[2]参阅件1-2创担贴息明细表'!B$11:T$115,19,FALSE)</f>
        <v>47</v>
      </c>
      <c r="F113" s="64">
        <f t="shared" si="28"/>
        <v>156</v>
      </c>
      <c r="G113" s="64">
        <v>58</v>
      </c>
      <c r="H113" s="64">
        <v>98</v>
      </c>
      <c r="I113" s="64">
        <v>-57</v>
      </c>
      <c r="J113" s="64">
        <f t="shared" si="36"/>
        <v>-6</v>
      </c>
      <c r="K113" s="64">
        <f t="shared" si="37"/>
        <v>-51</v>
      </c>
      <c r="L113" s="77"/>
    </row>
    <row r="114" s="44" customFormat="1" ht="16" customHeight="1" spans="1:12">
      <c r="A114" s="61" t="s">
        <v>284</v>
      </c>
      <c r="B114" s="61" t="s">
        <v>285</v>
      </c>
      <c r="C114" s="62">
        <f t="shared" si="31"/>
        <v>1938</v>
      </c>
      <c r="D114" s="62">
        <f>VLOOKUP(B114,'[2]参阅件1-2创担贴息明细表'!$B115:$S219,18,FALSE)</f>
        <v>1020</v>
      </c>
      <c r="E114" s="62">
        <f>VLOOKUP(B114,'[2]参阅件1-2创担贴息明细表'!B$11:T$115,19,FALSE)</f>
        <v>918</v>
      </c>
      <c r="F114" s="62">
        <f t="shared" si="28"/>
        <v>2582</v>
      </c>
      <c r="G114" s="62">
        <v>1703</v>
      </c>
      <c r="H114" s="62">
        <v>879</v>
      </c>
      <c r="I114" s="62">
        <v>-644</v>
      </c>
      <c r="J114" s="62">
        <f t="shared" si="36"/>
        <v>-683</v>
      </c>
      <c r="K114" s="62">
        <f t="shared" si="37"/>
        <v>39</v>
      </c>
      <c r="L114" s="76"/>
    </row>
  </sheetData>
  <autoFilter ref="A8:L114">
    <extLst/>
  </autoFilter>
  <mergeCells count="23">
    <mergeCell ref="A1:B1"/>
    <mergeCell ref="A2:L2"/>
    <mergeCell ref="K3:L3"/>
    <mergeCell ref="C4:K4"/>
    <mergeCell ref="C5:E5"/>
    <mergeCell ref="F5:H5"/>
    <mergeCell ref="I5:K5"/>
    <mergeCell ref="A4:A6"/>
    <mergeCell ref="A9:A12"/>
    <mergeCell ref="A13:A19"/>
    <mergeCell ref="A20:A24"/>
    <mergeCell ref="A25:A33"/>
    <mergeCell ref="A34:A44"/>
    <mergeCell ref="A45:A52"/>
    <mergeCell ref="A53:A61"/>
    <mergeCell ref="A62:A65"/>
    <mergeCell ref="A66:A71"/>
    <mergeCell ref="A72:A82"/>
    <mergeCell ref="A83:A93"/>
    <mergeCell ref="A94:A107"/>
    <mergeCell ref="A108:A113"/>
    <mergeCell ref="B4:B6"/>
    <mergeCell ref="L4:L6"/>
  </mergeCells>
  <pageMargins left="0.751388888888889" right="0.751388888888889" top="1" bottom="1" header="0.5" footer="0.5"/>
  <pageSetup paperSize="9" scale="7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selection activeCell="E7" sqref="E7"/>
    </sheetView>
  </sheetViews>
  <sheetFormatPr defaultColWidth="9" defaultRowHeight="15" outlineLevelCol="5"/>
  <cols>
    <col min="1" max="1" width="8.25" style="2" customWidth="1"/>
    <col min="2" max="3" width="19.375" style="3" customWidth="1"/>
    <col min="4" max="4" width="32.625" style="3" customWidth="1"/>
    <col min="5" max="5" width="13.75" style="4" customWidth="1"/>
    <col min="6" max="6" width="9.75" style="4" customWidth="1"/>
  </cols>
  <sheetData>
    <row r="1" ht="21" customHeight="1" spans="1:1">
      <c r="A1" s="5" t="s">
        <v>286</v>
      </c>
    </row>
    <row r="2" ht="34" customHeight="1" spans="1:6">
      <c r="A2" s="6" t="s">
        <v>287</v>
      </c>
      <c r="B2" s="7"/>
      <c r="C2" s="7"/>
      <c r="D2" s="7"/>
      <c r="E2" s="29"/>
      <c r="F2" s="7"/>
    </row>
    <row r="3" ht="25" customHeight="1" spans="1:6">
      <c r="A3" s="3"/>
      <c r="B3" s="8"/>
      <c r="C3" s="8"/>
      <c r="D3" s="9"/>
      <c r="E3" s="30" t="s">
        <v>151</v>
      </c>
      <c r="F3" s="31"/>
    </row>
    <row r="4" ht="30" customHeight="1" spans="1:6">
      <c r="A4" s="10" t="s">
        <v>288</v>
      </c>
      <c r="B4" s="11" t="s">
        <v>289</v>
      </c>
      <c r="C4" s="11"/>
      <c r="D4" s="12" t="s">
        <v>290</v>
      </c>
      <c r="E4" s="32" t="s">
        <v>291</v>
      </c>
      <c r="F4" s="33" t="s">
        <v>292</v>
      </c>
    </row>
    <row r="5" ht="30" customHeight="1" spans="1:6">
      <c r="A5" s="13"/>
      <c r="B5" s="11" t="s">
        <v>293</v>
      </c>
      <c r="C5" s="11" t="s">
        <v>294</v>
      </c>
      <c r="D5" s="11"/>
      <c r="E5" s="34"/>
      <c r="F5" s="35"/>
    </row>
    <row r="6" ht="26" customHeight="1" spans="1:6">
      <c r="A6" s="14"/>
      <c r="B6" s="15"/>
      <c r="C6" s="15" t="s">
        <v>295</v>
      </c>
      <c r="E6" s="36">
        <f>SUM(E7:E37)</f>
        <v>402</v>
      </c>
      <c r="F6" s="37"/>
    </row>
    <row r="7" s="1" customFormat="1" ht="24" customHeight="1" spans="1:6">
      <c r="A7" s="16">
        <v>1</v>
      </c>
      <c r="B7" s="17" t="s">
        <v>166</v>
      </c>
      <c r="C7" s="18" t="s">
        <v>169</v>
      </c>
      <c r="D7" s="19" t="s">
        <v>296</v>
      </c>
      <c r="E7" s="38">
        <f>VLOOKUP(D7,'[3]参阅件1-3定向费用补贴'!B$6:V$33,21,FALSE)</f>
        <v>10</v>
      </c>
      <c r="F7" s="39"/>
    </row>
    <row r="8" ht="24" customHeight="1" spans="1:6">
      <c r="A8" s="16">
        <v>2</v>
      </c>
      <c r="B8" s="20"/>
      <c r="C8" s="21" t="s">
        <v>297</v>
      </c>
      <c r="D8" s="22" t="s">
        <v>298</v>
      </c>
      <c r="E8" s="38">
        <f>VLOOKUP(D8,'[3]参阅件1-3定向费用补贴'!B$6:V$33,21,FALSE)</f>
        <v>6</v>
      </c>
      <c r="F8" s="39"/>
    </row>
    <row r="9" ht="24" customHeight="1" spans="1:6">
      <c r="A9" s="16">
        <v>3</v>
      </c>
      <c r="B9" s="23"/>
      <c r="C9" s="23"/>
      <c r="D9" s="22" t="s">
        <v>299</v>
      </c>
      <c r="E9" s="38">
        <f>VLOOKUP(D9,'[3]参阅件1-3定向费用补贴'!B$6:V$33,21,FALSE)</f>
        <v>75</v>
      </c>
      <c r="F9" s="39"/>
    </row>
    <row r="10" ht="24" customHeight="1" spans="1:6">
      <c r="A10" s="16">
        <v>4</v>
      </c>
      <c r="B10" s="17" t="s">
        <v>171</v>
      </c>
      <c r="C10" s="24" t="s">
        <v>300</v>
      </c>
      <c r="D10" s="22" t="s">
        <v>301</v>
      </c>
      <c r="E10" s="38">
        <f>VLOOKUP(D10,'[3]参阅件1-3定向费用补贴'!B$6:V$33,21,FALSE)</f>
        <v>4</v>
      </c>
      <c r="F10" s="39"/>
    </row>
    <row r="11" ht="24" customHeight="1" spans="1:6">
      <c r="A11" s="16">
        <v>5</v>
      </c>
      <c r="B11" s="23"/>
      <c r="C11" s="25"/>
      <c r="D11" s="22" t="s">
        <v>302</v>
      </c>
      <c r="E11" s="38">
        <f>VLOOKUP(D11,'[3]参阅件1-3定向费用补贴'!B$6:V$33,21,FALSE)</f>
        <v>138</v>
      </c>
      <c r="F11" s="39"/>
    </row>
    <row r="12" ht="24" customHeight="1" spans="1:6">
      <c r="A12" s="16">
        <v>6</v>
      </c>
      <c r="B12" s="21" t="s">
        <v>303</v>
      </c>
      <c r="C12" s="21" t="s">
        <v>304</v>
      </c>
      <c r="D12" s="22" t="s">
        <v>305</v>
      </c>
      <c r="E12" s="38">
        <f>VLOOKUP(D12,'[3]参阅件1-3定向费用补贴'!B$6:V$33,21,FALSE)</f>
        <v>6</v>
      </c>
      <c r="F12" s="39"/>
    </row>
    <row r="13" ht="24" customHeight="1" spans="1:6">
      <c r="A13" s="16">
        <v>7</v>
      </c>
      <c r="B13" s="20"/>
      <c r="C13" s="23"/>
      <c r="D13" s="22" t="s">
        <v>306</v>
      </c>
      <c r="E13" s="38">
        <f>VLOOKUP(D13,'[3]参阅件1-3定向费用补贴'!B$6:V$33,21,FALSE)</f>
        <v>3</v>
      </c>
      <c r="F13" s="39"/>
    </row>
    <row r="14" ht="24" customHeight="1" spans="1:6">
      <c r="A14" s="16">
        <v>8</v>
      </c>
      <c r="B14" s="23"/>
      <c r="C14" s="26" t="s">
        <v>307</v>
      </c>
      <c r="D14" s="22" t="s">
        <v>308</v>
      </c>
      <c r="E14" s="38">
        <f>VLOOKUP(D14,'[3]参阅件1-3定向费用补贴'!B$6:V$33,21,FALSE)</f>
        <v>1</v>
      </c>
      <c r="F14" s="39"/>
    </row>
    <row r="15" ht="24" customHeight="1" spans="1:6">
      <c r="A15" s="16">
        <v>9</v>
      </c>
      <c r="B15" s="22" t="s">
        <v>309</v>
      </c>
      <c r="C15" s="26" t="s">
        <v>310</v>
      </c>
      <c r="D15" s="22" t="s">
        <v>311</v>
      </c>
      <c r="E15" s="38">
        <f>VLOOKUP(D15,'[3]参阅件1-3定向费用补贴'!B$6:V$33,21,FALSE)</f>
        <v>1</v>
      </c>
      <c r="F15" s="39"/>
    </row>
    <row r="16" ht="24" customHeight="1" spans="1:6">
      <c r="A16" s="16">
        <v>10</v>
      </c>
      <c r="B16" s="24" t="s">
        <v>312</v>
      </c>
      <c r="C16" s="18" t="s">
        <v>313</v>
      </c>
      <c r="D16" s="22" t="s">
        <v>314</v>
      </c>
      <c r="E16" s="38">
        <f>VLOOKUP(D16,'[3]参阅件1-3定向费用补贴'!B$6:V$33,21,FALSE)</f>
        <v>1</v>
      </c>
      <c r="F16" s="39"/>
    </row>
    <row r="17" ht="24" customHeight="1" spans="1:6">
      <c r="A17" s="16">
        <v>11</v>
      </c>
      <c r="B17" s="27"/>
      <c r="C17" s="26" t="s">
        <v>315</v>
      </c>
      <c r="D17" s="22" t="s">
        <v>316</v>
      </c>
      <c r="E17" s="38">
        <f>VLOOKUP(D17,'[3]参阅件1-3定向费用补贴'!B$6:V$33,21,FALSE)</f>
        <v>4</v>
      </c>
      <c r="F17" s="39"/>
    </row>
    <row r="18" ht="24" customHeight="1" spans="1:6">
      <c r="A18" s="16">
        <v>12</v>
      </c>
      <c r="B18" s="25"/>
      <c r="C18" s="26" t="s">
        <v>317</v>
      </c>
      <c r="D18" s="22" t="s">
        <v>318</v>
      </c>
      <c r="E18" s="38">
        <f>VLOOKUP(D18,'[3]参阅件1-3定向费用补贴'!B$6:V$33,21,FALSE)</f>
        <v>1</v>
      </c>
      <c r="F18" s="39"/>
    </row>
    <row r="19" ht="24" customHeight="1" spans="1:6">
      <c r="A19" s="16">
        <v>13</v>
      </c>
      <c r="B19" s="21" t="s">
        <v>319</v>
      </c>
      <c r="C19" s="18" t="s">
        <v>215</v>
      </c>
      <c r="D19" s="28" t="s">
        <v>320</v>
      </c>
      <c r="E19" s="38">
        <f>VLOOKUP(D19,'[3]参阅件1-3定向费用补贴'!B$6:V$33,21,FALSE)</f>
        <v>1</v>
      </c>
      <c r="F19" s="39"/>
    </row>
    <row r="20" ht="24" customHeight="1" spans="1:6">
      <c r="A20" s="16">
        <v>14</v>
      </c>
      <c r="B20" s="20"/>
      <c r="C20" s="18" t="s">
        <v>214</v>
      </c>
      <c r="D20" s="22" t="s">
        <v>321</v>
      </c>
      <c r="E20" s="38">
        <f>VLOOKUP(D20,'[3]参阅件1-3定向费用补贴'!B$6:V$33,21,FALSE)</f>
        <v>31</v>
      </c>
      <c r="F20" s="39"/>
    </row>
    <row r="21" ht="24" customHeight="1" spans="1:6">
      <c r="A21" s="16">
        <v>15</v>
      </c>
      <c r="B21" s="20"/>
      <c r="C21" s="22" t="s">
        <v>322</v>
      </c>
      <c r="D21" s="22" t="s">
        <v>323</v>
      </c>
      <c r="E21" s="38">
        <f>VLOOKUP(D21,'[3]参阅件1-3定向费用补贴'!B$6:V$33,21,FALSE)</f>
        <v>18</v>
      </c>
      <c r="F21" s="39"/>
    </row>
    <row r="22" ht="24" customHeight="1" spans="1:6">
      <c r="A22" s="16">
        <v>16</v>
      </c>
      <c r="B22" s="23"/>
      <c r="C22" s="22" t="s">
        <v>324</v>
      </c>
      <c r="D22" s="22" t="s">
        <v>325</v>
      </c>
      <c r="E22" s="38">
        <f>VLOOKUP(D22,'[3]参阅件1-3定向费用补贴'!B$6:V$33,21,FALSE)</f>
        <v>7</v>
      </c>
      <c r="F22" s="39"/>
    </row>
    <row r="23" ht="24" customHeight="1" spans="1:6">
      <c r="A23" s="16">
        <v>17</v>
      </c>
      <c r="B23" s="24" t="s">
        <v>326</v>
      </c>
      <c r="C23" s="24" t="s">
        <v>327</v>
      </c>
      <c r="D23" s="22" t="s">
        <v>328</v>
      </c>
      <c r="E23" s="38">
        <f>VLOOKUP(D23,'[3]参阅件1-3定向费用补贴'!B$6:V$33,21,FALSE)</f>
        <v>1</v>
      </c>
      <c r="F23" s="39"/>
    </row>
    <row r="24" ht="24" customHeight="1" spans="1:6">
      <c r="A24" s="16">
        <v>18</v>
      </c>
      <c r="B24" s="27"/>
      <c r="C24" s="25"/>
      <c r="D24" s="22" t="s">
        <v>329</v>
      </c>
      <c r="E24" s="38">
        <f>VLOOKUP(D24,'[3]参阅件1-3定向费用补贴'!B$6:V$33,21,FALSE)</f>
        <v>1</v>
      </c>
      <c r="F24" s="39"/>
    </row>
    <row r="25" ht="24" customHeight="1" spans="1:6">
      <c r="A25" s="16">
        <v>19</v>
      </c>
      <c r="B25" s="25"/>
      <c r="C25" s="26" t="s">
        <v>330</v>
      </c>
      <c r="D25" s="22" t="s">
        <v>331</v>
      </c>
      <c r="E25" s="38">
        <f>VLOOKUP(D25,'[3]参阅件1-3定向费用补贴'!B$6:V$33,21,FALSE)</f>
        <v>1</v>
      </c>
      <c r="F25" s="39"/>
    </row>
    <row r="26" ht="24" customHeight="1" spans="1:6">
      <c r="A26" s="16">
        <v>20</v>
      </c>
      <c r="B26" s="26" t="s">
        <v>332</v>
      </c>
      <c r="C26" s="22" t="s">
        <v>333</v>
      </c>
      <c r="D26" s="22" t="s">
        <v>334</v>
      </c>
      <c r="E26" s="38">
        <f>VLOOKUP(D26,'[3]参阅件1-3定向费用补贴'!B$6:V$33,21,FALSE)</f>
        <v>11</v>
      </c>
      <c r="F26" s="39"/>
    </row>
    <row r="27" ht="24" customHeight="1" spans="1:6">
      <c r="A27" s="16">
        <v>21</v>
      </c>
      <c r="B27" s="18" t="s">
        <v>231</v>
      </c>
      <c r="C27" s="26" t="s">
        <v>335</v>
      </c>
      <c r="D27" s="22" t="s">
        <v>336</v>
      </c>
      <c r="E27" s="38">
        <f>VLOOKUP(D27,'[3]参阅件1-3定向费用补贴'!B$6:V$33,21,FALSE)</f>
        <v>12</v>
      </c>
      <c r="F27" s="39"/>
    </row>
    <row r="28" ht="24" customHeight="1" spans="1:6">
      <c r="A28" s="16">
        <v>22</v>
      </c>
      <c r="B28" s="26" t="s">
        <v>337</v>
      </c>
      <c r="C28" s="26" t="s">
        <v>338</v>
      </c>
      <c r="D28" s="22" t="s">
        <v>339</v>
      </c>
      <c r="E28" s="38">
        <f>VLOOKUP(D28,'[3]参阅件1-3定向费用补贴'!B$6:V$33,21,FALSE)</f>
        <v>1</v>
      </c>
      <c r="F28" s="39"/>
    </row>
    <row r="29" ht="24" customHeight="1" spans="1:6">
      <c r="A29" s="16">
        <v>23</v>
      </c>
      <c r="B29" s="24" t="s">
        <v>340</v>
      </c>
      <c r="C29" s="22" t="s">
        <v>341</v>
      </c>
      <c r="D29" s="22" t="s">
        <v>342</v>
      </c>
      <c r="E29" s="38">
        <f>VLOOKUP(D29,'[3]参阅件1-3定向费用补贴'!B$6:V$33,21,FALSE)</f>
        <v>3</v>
      </c>
      <c r="F29" s="39"/>
    </row>
    <row r="30" ht="24" customHeight="1" spans="1:6">
      <c r="A30" s="16">
        <v>24</v>
      </c>
      <c r="B30" s="27"/>
      <c r="C30" s="22" t="s">
        <v>343</v>
      </c>
      <c r="D30" s="22" t="s">
        <v>344</v>
      </c>
      <c r="E30" s="38">
        <f>VLOOKUP(D30,'[3]参阅件1-3定向费用补贴'!B$6:V$33,21,FALSE)</f>
        <v>7</v>
      </c>
      <c r="F30" s="39"/>
    </row>
    <row r="31" ht="24" customHeight="1" spans="1:6">
      <c r="A31" s="16">
        <v>25</v>
      </c>
      <c r="B31" s="27"/>
      <c r="C31" s="22" t="s">
        <v>345</v>
      </c>
      <c r="D31" s="22" t="s">
        <v>346</v>
      </c>
      <c r="E31" s="38">
        <f>VLOOKUP(D31,'[3]参阅件1-3定向费用补贴'!B$6:V$33,21,FALSE)</f>
        <v>23</v>
      </c>
      <c r="F31" s="39"/>
    </row>
    <row r="32" ht="24" customHeight="1" spans="1:6">
      <c r="A32" s="16">
        <v>26</v>
      </c>
      <c r="B32" s="25"/>
      <c r="C32" s="22" t="s">
        <v>347</v>
      </c>
      <c r="D32" s="22" t="s">
        <v>348</v>
      </c>
      <c r="E32" s="38">
        <f>VLOOKUP(D32,'[3]参阅件1-3定向费用补贴'!B$6:V$33,21,FALSE)</f>
        <v>2</v>
      </c>
      <c r="F32" s="39"/>
    </row>
    <row r="33" ht="24" customHeight="1" spans="1:6">
      <c r="A33" s="16">
        <v>27</v>
      </c>
      <c r="B33" s="26" t="s">
        <v>349</v>
      </c>
      <c r="C33" s="26" t="s">
        <v>350</v>
      </c>
      <c r="D33" s="22" t="s">
        <v>351</v>
      </c>
      <c r="E33" s="38">
        <f>VLOOKUP(D33,'[3]参阅件1-3定向费用补贴'!B$6:V$33,21,FALSE)</f>
        <v>8</v>
      </c>
      <c r="F33" s="39"/>
    </row>
    <row r="34" ht="24" customHeight="1" spans="1:6">
      <c r="A34" s="16">
        <v>28</v>
      </c>
      <c r="B34" s="24" t="s">
        <v>352</v>
      </c>
      <c r="C34" s="26" t="s">
        <v>353</v>
      </c>
      <c r="D34" s="22" t="s">
        <v>354</v>
      </c>
      <c r="E34" s="38">
        <f>VLOOKUP(D34,'[3]参阅件1-3定向费用补贴'!B$6:V$36,21,FALSE)</f>
        <v>1</v>
      </c>
      <c r="F34" s="39"/>
    </row>
    <row r="35" ht="24" customHeight="1" spans="1:6">
      <c r="A35" s="16">
        <v>29</v>
      </c>
      <c r="B35" s="27"/>
      <c r="C35" s="26" t="s">
        <v>355</v>
      </c>
      <c r="D35" s="22" t="s">
        <v>356</v>
      </c>
      <c r="E35" s="38">
        <f>VLOOKUP(D35,'[3]参阅件1-3定向费用补贴'!B$6:V$36,21,FALSE)</f>
        <v>12</v>
      </c>
      <c r="F35" s="39"/>
    </row>
    <row r="36" ht="24" customHeight="1" spans="1:6">
      <c r="A36" s="16">
        <v>30</v>
      </c>
      <c r="B36" s="27"/>
      <c r="C36" s="26" t="s">
        <v>357</v>
      </c>
      <c r="D36" s="22" t="s">
        <v>358</v>
      </c>
      <c r="E36" s="38">
        <f>VLOOKUP(D36,'[3]参阅件1-3定向费用补贴'!B$6:V$36,21,FALSE)</f>
        <v>4</v>
      </c>
      <c r="F36" s="39"/>
    </row>
    <row r="37" ht="24" customHeight="1" spans="1:6">
      <c r="A37" s="16">
        <v>31</v>
      </c>
      <c r="B37" s="25"/>
      <c r="C37" s="26" t="s">
        <v>359</v>
      </c>
      <c r="D37" s="22" t="s">
        <v>360</v>
      </c>
      <c r="E37" s="38">
        <f>VLOOKUP(D37,'[3]参阅件1-3定向费用补贴'!B$6:V$36,21,FALSE)</f>
        <v>8</v>
      </c>
      <c r="F37" s="39"/>
    </row>
  </sheetData>
  <mergeCells count="19">
    <mergeCell ref="A2:F2"/>
    <mergeCell ref="E3:F3"/>
    <mergeCell ref="B4:C4"/>
    <mergeCell ref="A4:A5"/>
    <mergeCell ref="B7:B9"/>
    <mergeCell ref="B10:B11"/>
    <mergeCell ref="B12:B14"/>
    <mergeCell ref="B16:B18"/>
    <mergeCell ref="B19:B22"/>
    <mergeCell ref="B23:B25"/>
    <mergeCell ref="B29:B32"/>
    <mergeCell ref="B34:B37"/>
    <mergeCell ref="C8:C9"/>
    <mergeCell ref="C10:C11"/>
    <mergeCell ref="C12:C13"/>
    <mergeCell ref="C23:C24"/>
    <mergeCell ref="D4:D5"/>
    <mergeCell ref="E4:E5"/>
    <mergeCell ref="F4:F5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dengshenfeng</dc:creator>
  <cp:lastModifiedBy>greatwall</cp:lastModifiedBy>
  <dcterms:created xsi:type="dcterms:W3CDTF">2023-01-02T06:34:00Z</dcterms:created>
  <dcterms:modified xsi:type="dcterms:W3CDTF">2025-11-17T19:54:24Z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BBB38DA3BDDD3DF571A569652C385112</vt:lpwstr>
  </property>
</Properties>
</file>